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lacuk.sharepoint.com/sites/FLACTeamSite/Shared Documents/Sylvan/"/>
    </mc:Choice>
  </mc:AlternateContent>
  <xr:revisionPtr revIDLastSave="21" documentId="8_{0008B5E3-BC4B-4913-883E-6FE242305E35}" xr6:coauthVersionLast="47" xr6:coauthVersionMax="47" xr10:uidLastSave="{2C3D4387-D2DD-42C6-AD88-4749CE3C9504}"/>
  <bookViews>
    <workbookView xWindow="-120" yWindow="-120" windowWidth="29040" windowHeight="17640" xr2:uid="{00000000-000D-0000-FFFF-FFFF00000000}"/>
  </bookViews>
  <sheets>
    <sheet name="SPECIES" sheetId="1" r:id="rId1"/>
    <sheet name="TWK 2006" sheetId="14" r:id="rId2"/>
    <sheet name="Sheet2" sheetId="15" r:id="rId3"/>
    <sheet name="Sheet1" sheetId="16" r:id="rId4"/>
    <sheet name="LIST" sheetId="17" r:id="rId5"/>
  </sheets>
  <definedNames>
    <definedName name="_xlnm._FilterDatabase" localSheetId="1" hidden="1">'TWK 2006'!$A$7:$BR$193</definedName>
    <definedName name="Moderate">Sheet2!$G$3</definedName>
    <definedName name="_xlnm.Print_Area" localSheetId="0">SPECIES!$A$1:$AK$128</definedName>
    <definedName name="_xlnm.Print_Titles" localSheetId="0">SPECIES!$24:$26</definedName>
    <definedName name="Strong">Sheet2!$F$3</definedName>
    <definedName name="Weak">Sheet2!$H$3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L26" i="1" l="1"/>
  <c r="BM26" i="1"/>
  <c r="BN26" i="1"/>
  <c r="BO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A29" i="1" a="1"/>
  <c r="D5" i="14"/>
  <c r="E5" i="14"/>
  <c r="C5" i="14"/>
  <c r="AT4" i="14"/>
  <c r="AS4" i="14"/>
  <c r="AR4" i="14"/>
  <c r="AP4" i="14"/>
  <c r="AO4" i="14"/>
  <c r="AN4" i="14"/>
  <c r="AM4" i="14"/>
  <c r="AL4" i="14"/>
  <c r="AK4" i="14"/>
  <c r="AJ4" i="14"/>
  <c r="AI4" i="14"/>
  <c r="AH4" i="14"/>
  <c r="AG4" i="14"/>
  <c r="AF4" i="14"/>
  <c r="AE4" i="14"/>
  <c r="AD4" i="14"/>
  <c r="AC4" i="14"/>
  <c r="AB4" i="14"/>
  <c r="AA4" i="14"/>
  <c r="Z4" i="14"/>
  <c r="Y4" i="14"/>
  <c r="X4" i="14"/>
  <c r="W4" i="14"/>
  <c r="V4" i="14"/>
  <c r="U4" i="14"/>
  <c r="T4" i="14"/>
  <c r="S4" i="14"/>
  <c r="R4" i="14"/>
  <c r="Q4" i="14"/>
  <c r="AQ4" i="14"/>
  <c r="AK26" i="1"/>
  <c r="AC26" i="1"/>
  <c r="AD26" i="1"/>
  <c r="AE26" i="1"/>
  <c r="AG26" i="1"/>
  <c r="AH26" i="1"/>
  <c r="AI26" i="1"/>
  <c r="AJ2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AF26" i="1" l="1"/>
  <c r="X26" i="1"/>
  <c r="Z26" i="1"/>
  <c r="AB26" i="1"/>
  <c r="Y26" i="1"/>
  <c r="AA26" i="1"/>
  <c r="W26" i="1"/>
  <c r="I6" i="16"/>
  <c r="I7" i="16"/>
  <c r="I19" i="16"/>
  <c r="I31" i="16"/>
  <c r="I43" i="16"/>
  <c r="I55" i="16"/>
  <c r="I67" i="16"/>
  <c r="I79" i="16"/>
  <c r="I91" i="16"/>
  <c r="I103" i="16"/>
  <c r="I115" i="16"/>
  <c r="I127" i="16"/>
  <c r="I139" i="16"/>
  <c r="I151" i="16"/>
  <c r="I163" i="16"/>
  <c r="I175" i="16"/>
  <c r="I81" i="16"/>
  <c r="I129" i="16"/>
  <c r="I177" i="16"/>
  <c r="I120" i="16"/>
  <c r="I180" i="16"/>
  <c r="I85" i="16"/>
  <c r="I133" i="16"/>
  <c r="I110" i="16"/>
  <c r="I172" i="16"/>
  <c r="I174" i="16"/>
  <c r="I8" i="16"/>
  <c r="I20" i="16"/>
  <c r="I32" i="16"/>
  <c r="I44" i="16"/>
  <c r="I56" i="16"/>
  <c r="I68" i="16"/>
  <c r="I80" i="16"/>
  <c r="I92" i="16"/>
  <c r="I104" i="16"/>
  <c r="I116" i="16"/>
  <c r="I128" i="16"/>
  <c r="I140" i="16"/>
  <c r="I152" i="16"/>
  <c r="I164" i="16"/>
  <c r="I176" i="16"/>
  <c r="I69" i="16"/>
  <c r="I117" i="16"/>
  <c r="I165" i="16"/>
  <c r="I132" i="16"/>
  <c r="I37" i="16"/>
  <c r="I121" i="16"/>
  <c r="I158" i="16"/>
  <c r="I159" i="16"/>
  <c r="I149" i="16"/>
  <c r="I9" i="16"/>
  <c r="I21" i="16"/>
  <c r="I33" i="16"/>
  <c r="I45" i="16"/>
  <c r="I57" i="16"/>
  <c r="I93" i="16"/>
  <c r="I105" i="16"/>
  <c r="I141" i="16"/>
  <c r="I153" i="16"/>
  <c r="I108" i="16"/>
  <c r="I61" i="16"/>
  <c r="I169" i="16"/>
  <c r="I98" i="16"/>
  <c r="I185" i="16"/>
  <c r="I10" i="16"/>
  <c r="I22" i="16"/>
  <c r="I34" i="16"/>
  <c r="I46" i="16"/>
  <c r="I58" i="16"/>
  <c r="I70" i="16"/>
  <c r="I82" i="16"/>
  <c r="I94" i="16"/>
  <c r="I106" i="16"/>
  <c r="I118" i="16"/>
  <c r="I130" i="16"/>
  <c r="I142" i="16"/>
  <c r="I154" i="16"/>
  <c r="I166" i="16"/>
  <c r="I178" i="16"/>
  <c r="I84" i="16"/>
  <c r="I156" i="16"/>
  <c r="I109" i="16"/>
  <c r="I181" i="16"/>
  <c r="I122" i="16"/>
  <c r="I148" i="16"/>
  <c r="I11" i="16"/>
  <c r="I23" i="16"/>
  <c r="I35" i="16"/>
  <c r="I47" i="16"/>
  <c r="I59" i="16"/>
  <c r="I71" i="16"/>
  <c r="I83" i="16"/>
  <c r="I95" i="16"/>
  <c r="I107" i="16"/>
  <c r="I119" i="16"/>
  <c r="I131" i="16"/>
  <c r="I143" i="16"/>
  <c r="I155" i="16"/>
  <c r="I167" i="16"/>
  <c r="I179" i="16"/>
  <c r="I72" i="16"/>
  <c r="I168" i="16"/>
  <c r="I97" i="16"/>
  <c r="I146" i="16"/>
  <c r="I171" i="16"/>
  <c r="I161" i="16"/>
  <c r="I12" i="16"/>
  <c r="I24" i="16"/>
  <c r="I36" i="16"/>
  <c r="I48" i="16"/>
  <c r="I60" i="16"/>
  <c r="I96" i="16"/>
  <c r="I144" i="16"/>
  <c r="I49" i="16"/>
  <c r="I157" i="16"/>
  <c r="I170" i="16"/>
  <c r="I135" i="16"/>
  <c r="I13" i="16"/>
  <c r="I25" i="16"/>
  <c r="I73" i="16"/>
  <c r="I145" i="16"/>
  <c r="I182" i="16"/>
  <c r="I147" i="16"/>
  <c r="I173" i="16"/>
  <c r="I14" i="16"/>
  <c r="I26" i="16"/>
  <c r="I38" i="16"/>
  <c r="I50" i="16"/>
  <c r="I62" i="16"/>
  <c r="I74" i="16"/>
  <c r="I86" i="16"/>
  <c r="I134" i="16"/>
  <c r="I160" i="16"/>
  <c r="I15" i="16"/>
  <c r="I27" i="16"/>
  <c r="I39" i="16"/>
  <c r="I51" i="16"/>
  <c r="I63" i="16"/>
  <c r="I75" i="16"/>
  <c r="I87" i="16"/>
  <c r="I99" i="16"/>
  <c r="I111" i="16"/>
  <c r="I123" i="16"/>
  <c r="I183" i="16"/>
  <c r="I16" i="16"/>
  <c r="I28" i="16"/>
  <c r="I40" i="16"/>
  <c r="I52" i="16"/>
  <c r="I64" i="16"/>
  <c r="I76" i="16"/>
  <c r="I88" i="16"/>
  <c r="I100" i="16"/>
  <c r="I112" i="16"/>
  <c r="I124" i="16"/>
  <c r="I136" i="16"/>
  <c r="I184" i="16"/>
  <c r="I17" i="16"/>
  <c r="I29" i="16"/>
  <c r="I41" i="16"/>
  <c r="I53" i="16"/>
  <c r="I65" i="16"/>
  <c r="I77" i="16"/>
  <c r="I89" i="16"/>
  <c r="I101" i="16"/>
  <c r="I113" i="16"/>
  <c r="I125" i="16"/>
  <c r="I137" i="16"/>
  <c r="I18" i="16"/>
  <c r="I30" i="16"/>
  <c r="I42" i="16"/>
  <c r="I54" i="16"/>
  <c r="I66" i="16"/>
  <c r="I78" i="16"/>
  <c r="I90" i="16"/>
  <c r="I102" i="16"/>
  <c r="I114" i="16"/>
  <c r="I126" i="16"/>
  <c r="I138" i="16"/>
  <c r="I150" i="16"/>
  <c r="I162" i="16"/>
  <c r="V26" i="1"/>
  <c r="U26" i="1"/>
  <c r="T26" i="1"/>
  <c r="A29" i="1"/>
  <c r="R26" i="1"/>
  <c r="S26" i="1"/>
  <c r="C28" i="1"/>
  <c r="D28" i="1"/>
  <c r="E28" i="1"/>
  <c r="O173" i="16" l="1"/>
  <c r="AA173" i="16"/>
  <c r="AM173" i="16"/>
  <c r="AY173" i="16"/>
  <c r="Q173" i="16"/>
  <c r="AD173" i="16"/>
  <c r="AQ173" i="16"/>
  <c r="BD173" i="16"/>
  <c r="R173" i="16"/>
  <c r="AE173" i="16"/>
  <c r="AR173" i="16"/>
  <c r="BE173" i="16"/>
  <c r="S173" i="16"/>
  <c r="AF173" i="16"/>
  <c r="AS173" i="16"/>
  <c r="BF173" i="16"/>
  <c r="T173" i="16"/>
  <c r="AG173" i="16"/>
  <c r="AT173" i="16"/>
  <c r="BG173" i="16"/>
  <c r="U173" i="16"/>
  <c r="AH173" i="16"/>
  <c r="AU173" i="16"/>
  <c r="V173" i="16"/>
  <c r="AI173" i="16"/>
  <c r="AV173" i="16"/>
  <c r="J173" i="16"/>
  <c r="W173" i="16"/>
  <c r="AJ173" i="16"/>
  <c r="AW173" i="16"/>
  <c r="K173" i="16"/>
  <c r="X173" i="16"/>
  <c r="AK173" i="16"/>
  <c r="AX173" i="16"/>
  <c r="L173" i="16"/>
  <c r="Y173" i="16"/>
  <c r="AL173" i="16"/>
  <c r="AZ173" i="16"/>
  <c r="M173" i="16"/>
  <c r="Z173" i="16"/>
  <c r="AN173" i="16"/>
  <c r="BA173" i="16"/>
  <c r="N173" i="16"/>
  <c r="AB173" i="16"/>
  <c r="AO173" i="16"/>
  <c r="BB173" i="16"/>
  <c r="P173" i="16"/>
  <c r="AC173" i="16"/>
  <c r="AP173" i="16"/>
  <c r="BC173" i="16"/>
  <c r="O138" i="16"/>
  <c r="AA138" i="16"/>
  <c r="AM138" i="16"/>
  <c r="AY138" i="16"/>
  <c r="N138" i="16"/>
  <c r="AB138" i="16"/>
  <c r="AO138" i="16"/>
  <c r="BB138" i="16"/>
  <c r="P138" i="16"/>
  <c r="AC138" i="16"/>
  <c r="AP138" i="16"/>
  <c r="BC138" i="16"/>
  <c r="Q138" i="16"/>
  <c r="AD138" i="16"/>
  <c r="AQ138" i="16"/>
  <c r="BD138" i="16"/>
  <c r="R138" i="16"/>
  <c r="AE138" i="16"/>
  <c r="AR138" i="16"/>
  <c r="BE138" i="16"/>
  <c r="S138" i="16"/>
  <c r="AF138" i="16"/>
  <c r="AS138" i="16"/>
  <c r="BF138" i="16"/>
  <c r="T138" i="16"/>
  <c r="AG138" i="16"/>
  <c r="AT138" i="16"/>
  <c r="BG138" i="16"/>
  <c r="U138" i="16"/>
  <c r="AH138" i="16"/>
  <c r="AU138" i="16"/>
  <c r="V138" i="16"/>
  <c r="AI138" i="16"/>
  <c r="AV138" i="16"/>
  <c r="J138" i="16"/>
  <c r="W138" i="16"/>
  <c r="AJ138" i="16"/>
  <c r="AW138" i="16"/>
  <c r="K138" i="16"/>
  <c r="X138" i="16"/>
  <c r="AK138" i="16"/>
  <c r="AX138" i="16"/>
  <c r="L138" i="16"/>
  <c r="Y138" i="16"/>
  <c r="AL138" i="16"/>
  <c r="AZ138" i="16"/>
  <c r="AN138" i="16"/>
  <c r="BA138" i="16"/>
  <c r="M138" i="16"/>
  <c r="Z138" i="16"/>
  <c r="O126" i="16"/>
  <c r="AA126" i="16"/>
  <c r="AM126" i="16"/>
  <c r="AY126" i="16"/>
  <c r="P126" i="16"/>
  <c r="AB126" i="16"/>
  <c r="AN126" i="16"/>
  <c r="AZ126" i="16"/>
  <c r="Q126" i="16"/>
  <c r="AC126" i="16"/>
  <c r="AO126" i="16"/>
  <c r="BA126" i="16"/>
  <c r="R126" i="16"/>
  <c r="AD126" i="16"/>
  <c r="AP126" i="16"/>
  <c r="BB126" i="16"/>
  <c r="S126" i="16"/>
  <c r="AE126" i="16"/>
  <c r="AQ126" i="16"/>
  <c r="BC126" i="16"/>
  <c r="N126" i="16"/>
  <c r="AJ126" i="16"/>
  <c r="BF126" i="16"/>
  <c r="T126" i="16"/>
  <c r="AK126" i="16"/>
  <c r="BG126" i="16"/>
  <c r="U126" i="16"/>
  <c r="AL126" i="16"/>
  <c r="V126" i="16"/>
  <c r="AR126" i="16"/>
  <c r="W126" i="16"/>
  <c r="AS126" i="16"/>
  <c r="X126" i="16"/>
  <c r="AT126" i="16"/>
  <c r="Y126" i="16"/>
  <c r="AU126" i="16"/>
  <c r="Z126" i="16"/>
  <c r="AV126" i="16"/>
  <c r="J126" i="16"/>
  <c r="AF126" i="16"/>
  <c r="AW126" i="16"/>
  <c r="K126" i="16"/>
  <c r="AG126" i="16"/>
  <c r="AX126" i="16"/>
  <c r="L126" i="16"/>
  <c r="AH126" i="16"/>
  <c r="BD126" i="16"/>
  <c r="M126" i="16"/>
  <c r="AI126" i="16"/>
  <c r="BE126" i="16"/>
  <c r="S130" i="16"/>
  <c r="AE130" i="16"/>
  <c r="AQ130" i="16"/>
  <c r="BC130" i="16"/>
  <c r="V130" i="16"/>
  <c r="AI130" i="16"/>
  <c r="AV130" i="16"/>
  <c r="J130" i="16"/>
  <c r="W130" i="16"/>
  <c r="AJ130" i="16"/>
  <c r="AW130" i="16"/>
  <c r="K130" i="16"/>
  <c r="X130" i="16"/>
  <c r="AK130" i="16"/>
  <c r="AX130" i="16"/>
  <c r="L130" i="16"/>
  <c r="Y130" i="16"/>
  <c r="AL130" i="16"/>
  <c r="AY130" i="16"/>
  <c r="M130" i="16"/>
  <c r="Z130" i="16"/>
  <c r="AM130" i="16"/>
  <c r="AZ130" i="16"/>
  <c r="N130" i="16"/>
  <c r="AA130" i="16"/>
  <c r="AN130" i="16"/>
  <c r="BA130" i="16"/>
  <c r="O130" i="16"/>
  <c r="AB130" i="16"/>
  <c r="AO130" i="16"/>
  <c r="BB130" i="16"/>
  <c r="P130" i="16"/>
  <c r="AC130" i="16"/>
  <c r="AP130" i="16"/>
  <c r="BD130" i="16"/>
  <c r="Q130" i="16"/>
  <c r="AD130" i="16"/>
  <c r="AR130" i="16"/>
  <c r="BE130" i="16"/>
  <c r="R130" i="16"/>
  <c r="AF130" i="16"/>
  <c r="AS130" i="16"/>
  <c r="BF130" i="16"/>
  <c r="T130" i="16"/>
  <c r="AG130" i="16"/>
  <c r="AT130" i="16"/>
  <c r="BG130" i="16"/>
  <c r="U130" i="16"/>
  <c r="AH130" i="16"/>
  <c r="AU130" i="16"/>
  <c r="Q111" i="16"/>
  <c r="AC111" i="16"/>
  <c r="AO111" i="16"/>
  <c r="BA111" i="16"/>
  <c r="R111" i="16"/>
  <c r="AD111" i="16"/>
  <c r="AP111" i="16"/>
  <c r="BB111" i="16"/>
  <c r="S111" i="16"/>
  <c r="AE111" i="16"/>
  <c r="AQ111" i="16"/>
  <c r="BC111" i="16"/>
  <c r="M111" i="16"/>
  <c r="AB111" i="16"/>
  <c r="AT111" i="16"/>
  <c r="N111" i="16"/>
  <c r="AF111" i="16"/>
  <c r="AU111" i="16"/>
  <c r="O111" i="16"/>
  <c r="AG111" i="16"/>
  <c r="AV111" i="16"/>
  <c r="P111" i="16"/>
  <c r="AH111" i="16"/>
  <c r="AW111" i="16"/>
  <c r="T111" i="16"/>
  <c r="AI111" i="16"/>
  <c r="AX111" i="16"/>
  <c r="U111" i="16"/>
  <c r="AJ111" i="16"/>
  <c r="AY111" i="16"/>
  <c r="V111" i="16"/>
  <c r="AK111" i="16"/>
  <c r="AZ111" i="16"/>
  <c r="W111" i="16"/>
  <c r="AL111" i="16"/>
  <c r="BD111" i="16"/>
  <c r="X111" i="16"/>
  <c r="AM111" i="16"/>
  <c r="BE111" i="16"/>
  <c r="J111" i="16"/>
  <c r="Y111" i="16"/>
  <c r="AN111" i="16"/>
  <c r="BF111" i="16"/>
  <c r="K111" i="16"/>
  <c r="Z111" i="16"/>
  <c r="AR111" i="16"/>
  <c r="BG111" i="16"/>
  <c r="AA111" i="16"/>
  <c r="AS111" i="16"/>
  <c r="L111" i="16"/>
  <c r="O185" i="16"/>
  <c r="AA185" i="16"/>
  <c r="AM185" i="16"/>
  <c r="AY185" i="16"/>
  <c r="S185" i="16"/>
  <c r="AF185" i="16"/>
  <c r="AS185" i="16"/>
  <c r="BF185" i="16"/>
  <c r="AG185" i="16"/>
  <c r="AT185" i="16"/>
  <c r="T185" i="16"/>
  <c r="BG185" i="16"/>
  <c r="U185" i="16"/>
  <c r="AH185" i="16"/>
  <c r="AU185" i="16"/>
  <c r="P185" i="16"/>
  <c r="AI185" i="16"/>
  <c r="AZ185" i="16"/>
  <c r="Q185" i="16"/>
  <c r="AJ185" i="16"/>
  <c r="BA185" i="16"/>
  <c r="AX185" i="16"/>
  <c r="R185" i="16"/>
  <c r="AK185" i="16"/>
  <c r="BB185" i="16"/>
  <c r="AE185" i="16"/>
  <c r="V185" i="16"/>
  <c r="AL185" i="16"/>
  <c r="BC185" i="16"/>
  <c r="W185" i="16"/>
  <c r="AN185" i="16"/>
  <c r="BD185" i="16"/>
  <c r="X185" i="16"/>
  <c r="AO185" i="16"/>
  <c r="BE185" i="16"/>
  <c r="Y185" i="16"/>
  <c r="AP185" i="16"/>
  <c r="J185" i="16"/>
  <c r="Z185" i="16"/>
  <c r="AQ185" i="16"/>
  <c r="N185" i="16"/>
  <c r="K185" i="16"/>
  <c r="AB185" i="16"/>
  <c r="AR185" i="16"/>
  <c r="L185" i="16"/>
  <c r="AC185" i="16"/>
  <c r="AV185" i="16"/>
  <c r="M185" i="16"/>
  <c r="AD185" i="16"/>
  <c r="AW185" i="16"/>
  <c r="Q154" i="16"/>
  <c r="AC154" i="16"/>
  <c r="AO154" i="16"/>
  <c r="BA154" i="16"/>
  <c r="M154" i="16"/>
  <c r="Z154" i="16"/>
  <c r="AM154" i="16"/>
  <c r="AZ154" i="16"/>
  <c r="N154" i="16"/>
  <c r="AA154" i="16"/>
  <c r="AN154" i="16"/>
  <c r="BB154" i="16"/>
  <c r="O154" i="16"/>
  <c r="AB154" i="16"/>
  <c r="AP154" i="16"/>
  <c r="BC154" i="16"/>
  <c r="P154" i="16"/>
  <c r="AD154" i="16"/>
  <c r="AQ154" i="16"/>
  <c r="BD154" i="16"/>
  <c r="R154" i="16"/>
  <c r="AE154" i="16"/>
  <c r="AR154" i="16"/>
  <c r="BE154" i="16"/>
  <c r="S154" i="16"/>
  <c r="AF154" i="16"/>
  <c r="AS154" i="16"/>
  <c r="BF154" i="16"/>
  <c r="T154" i="16"/>
  <c r="AG154" i="16"/>
  <c r="AT154" i="16"/>
  <c r="BG154" i="16"/>
  <c r="U154" i="16"/>
  <c r="AH154" i="16"/>
  <c r="AU154" i="16"/>
  <c r="V154" i="16"/>
  <c r="AI154" i="16"/>
  <c r="AV154" i="16"/>
  <c r="J154" i="16"/>
  <c r="W154" i="16"/>
  <c r="AJ154" i="16"/>
  <c r="AW154" i="16"/>
  <c r="K154" i="16"/>
  <c r="X154" i="16"/>
  <c r="AK154" i="16"/>
  <c r="AX154" i="16"/>
  <c r="L154" i="16"/>
  <c r="Y154" i="16"/>
  <c r="AL154" i="16"/>
  <c r="AY154" i="16"/>
  <c r="M119" i="16"/>
  <c r="Y119" i="16"/>
  <c r="AK119" i="16"/>
  <c r="AW119" i="16"/>
  <c r="O119" i="16"/>
  <c r="AB119" i="16"/>
  <c r="AO119" i="16"/>
  <c r="BB119" i="16"/>
  <c r="P119" i="16"/>
  <c r="AC119" i="16"/>
  <c r="AP119" i="16"/>
  <c r="BC119" i="16"/>
  <c r="Q119" i="16"/>
  <c r="AD119" i="16"/>
  <c r="AQ119" i="16"/>
  <c r="BD119" i="16"/>
  <c r="R119" i="16"/>
  <c r="AE119" i="16"/>
  <c r="AR119" i="16"/>
  <c r="BE119" i="16"/>
  <c r="S119" i="16"/>
  <c r="AF119" i="16"/>
  <c r="AS119" i="16"/>
  <c r="BF119" i="16"/>
  <c r="T119" i="16"/>
  <c r="AG119" i="16"/>
  <c r="AT119" i="16"/>
  <c r="BG119" i="16"/>
  <c r="U119" i="16"/>
  <c r="AH119" i="16"/>
  <c r="AU119" i="16"/>
  <c r="V119" i="16"/>
  <c r="AI119" i="16"/>
  <c r="AV119" i="16"/>
  <c r="J119" i="16"/>
  <c r="W119" i="16"/>
  <c r="AJ119" i="16"/>
  <c r="AX119" i="16"/>
  <c r="K119" i="16"/>
  <c r="X119" i="16"/>
  <c r="AL119" i="16"/>
  <c r="AY119" i="16"/>
  <c r="L119" i="16"/>
  <c r="Z119" i="16"/>
  <c r="AM119" i="16"/>
  <c r="AZ119" i="16"/>
  <c r="N119" i="16"/>
  <c r="AA119" i="16"/>
  <c r="AN119" i="16"/>
  <c r="BA119" i="16"/>
  <c r="U158" i="16"/>
  <c r="AG158" i="16"/>
  <c r="AS158" i="16"/>
  <c r="BE158" i="16"/>
  <c r="J158" i="16"/>
  <c r="W158" i="16"/>
  <c r="AJ158" i="16"/>
  <c r="AW158" i="16"/>
  <c r="K158" i="16"/>
  <c r="X158" i="16"/>
  <c r="AK158" i="16"/>
  <c r="AX158" i="16"/>
  <c r="L158" i="16"/>
  <c r="Y158" i="16"/>
  <c r="AL158" i="16"/>
  <c r="AY158" i="16"/>
  <c r="M158" i="16"/>
  <c r="Z158" i="16"/>
  <c r="AM158" i="16"/>
  <c r="AZ158" i="16"/>
  <c r="N158" i="16"/>
  <c r="AA158" i="16"/>
  <c r="AN158" i="16"/>
  <c r="BA158" i="16"/>
  <c r="O158" i="16"/>
  <c r="AB158" i="16"/>
  <c r="AO158" i="16"/>
  <c r="BB158" i="16"/>
  <c r="P158" i="16"/>
  <c r="AC158" i="16"/>
  <c r="AP158" i="16"/>
  <c r="BC158" i="16"/>
  <c r="Q158" i="16"/>
  <c r="AD158" i="16"/>
  <c r="AQ158" i="16"/>
  <c r="R158" i="16"/>
  <c r="AE158" i="16"/>
  <c r="AR158" i="16"/>
  <c r="S158" i="16"/>
  <c r="AF158" i="16"/>
  <c r="AT158" i="16"/>
  <c r="T158" i="16"/>
  <c r="AH158" i="16"/>
  <c r="AU158" i="16"/>
  <c r="BD158" i="16"/>
  <c r="BF158" i="16"/>
  <c r="BG158" i="16"/>
  <c r="V158" i="16"/>
  <c r="AI158" i="16"/>
  <c r="AV158" i="16"/>
  <c r="Q123" i="16"/>
  <c r="AC123" i="16"/>
  <c r="AO123" i="16"/>
  <c r="BA123" i="16"/>
  <c r="K123" i="16"/>
  <c r="X123" i="16"/>
  <c r="AK123" i="16"/>
  <c r="AX123" i="16"/>
  <c r="L123" i="16"/>
  <c r="Y123" i="16"/>
  <c r="AL123" i="16"/>
  <c r="AY123" i="16"/>
  <c r="M123" i="16"/>
  <c r="Z123" i="16"/>
  <c r="AM123" i="16"/>
  <c r="AZ123" i="16"/>
  <c r="N123" i="16"/>
  <c r="AA123" i="16"/>
  <c r="AN123" i="16"/>
  <c r="BB123" i="16"/>
  <c r="O123" i="16"/>
  <c r="AB123" i="16"/>
  <c r="AP123" i="16"/>
  <c r="BC123" i="16"/>
  <c r="P123" i="16"/>
  <c r="R123" i="16"/>
  <c r="S123" i="16"/>
  <c r="T123" i="16"/>
  <c r="U123" i="16"/>
  <c r="V123" i="16"/>
  <c r="AH123" i="16"/>
  <c r="BF123" i="16"/>
  <c r="AI123" i="16"/>
  <c r="BG123" i="16"/>
  <c r="AJ123" i="16"/>
  <c r="AQ123" i="16"/>
  <c r="AR123" i="16"/>
  <c r="AS123" i="16"/>
  <c r="J123" i="16"/>
  <c r="AT123" i="16"/>
  <c r="W123" i="16"/>
  <c r="AU123" i="16"/>
  <c r="AD123" i="16"/>
  <c r="AV123" i="16"/>
  <c r="AE123" i="16"/>
  <c r="AW123" i="16"/>
  <c r="AF123" i="16"/>
  <c r="BD123" i="16"/>
  <c r="AG123" i="16"/>
  <c r="BE123" i="16"/>
  <c r="M162" i="16"/>
  <c r="Y162" i="16"/>
  <c r="AK162" i="16"/>
  <c r="AW162" i="16"/>
  <c r="S162" i="16"/>
  <c r="AF162" i="16"/>
  <c r="AS162" i="16"/>
  <c r="BF162" i="16"/>
  <c r="T162" i="16"/>
  <c r="AG162" i="16"/>
  <c r="AT162" i="16"/>
  <c r="BG162" i="16"/>
  <c r="U162" i="16"/>
  <c r="AH162" i="16"/>
  <c r="AU162" i="16"/>
  <c r="V162" i="16"/>
  <c r="AI162" i="16"/>
  <c r="AV162" i="16"/>
  <c r="J162" i="16"/>
  <c r="W162" i="16"/>
  <c r="AJ162" i="16"/>
  <c r="AX162" i="16"/>
  <c r="O162" i="16"/>
  <c r="AM162" i="16"/>
  <c r="BE162" i="16"/>
  <c r="P162" i="16"/>
  <c r="AN162" i="16"/>
  <c r="Q162" i="16"/>
  <c r="AO162" i="16"/>
  <c r="R162" i="16"/>
  <c r="AP162" i="16"/>
  <c r="X162" i="16"/>
  <c r="AQ162" i="16"/>
  <c r="Z162" i="16"/>
  <c r="AR162" i="16"/>
  <c r="AA162" i="16"/>
  <c r="AY162" i="16"/>
  <c r="AB162" i="16"/>
  <c r="AZ162" i="16"/>
  <c r="AC162" i="16"/>
  <c r="BA162" i="16"/>
  <c r="K162" i="16"/>
  <c r="AD162" i="16"/>
  <c r="BB162" i="16"/>
  <c r="L162" i="16"/>
  <c r="AE162" i="16"/>
  <c r="BC162" i="16"/>
  <c r="N162" i="16"/>
  <c r="AL162" i="16"/>
  <c r="BD162" i="16"/>
  <c r="Q166" i="16"/>
  <c r="AC166" i="16"/>
  <c r="AO166" i="16"/>
  <c r="BA166" i="16"/>
  <c r="O166" i="16"/>
  <c r="AB166" i="16"/>
  <c r="AP166" i="16"/>
  <c r="BC166" i="16"/>
  <c r="M166" i="16"/>
  <c r="AA166" i="16"/>
  <c r="AQ166" i="16"/>
  <c r="BE166" i="16"/>
  <c r="N166" i="16"/>
  <c r="AD166" i="16"/>
  <c r="AR166" i="16"/>
  <c r="BF166" i="16"/>
  <c r="P166" i="16"/>
  <c r="AE166" i="16"/>
  <c r="AS166" i="16"/>
  <c r="BG166" i="16"/>
  <c r="R166" i="16"/>
  <c r="AF166" i="16"/>
  <c r="AT166" i="16"/>
  <c r="S166" i="16"/>
  <c r="AG166" i="16"/>
  <c r="AU166" i="16"/>
  <c r="T166" i="16"/>
  <c r="AH166" i="16"/>
  <c r="AV166" i="16"/>
  <c r="U166" i="16"/>
  <c r="AI166" i="16"/>
  <c r="AW166" i="16"/>
  <c r="V166" i="16"/>
  <c r="AJ166" i="16"/>
  <c r="AX166" i="16"/>
  <c r="W166" i="16"/>
  <c r="AK166" i="16"/>
  <c r="AY166" i="16"/>
  <c r="J166" i="16"/>
  <c r="X166" i="16"/>
  <c r="AL166" i="16"/>
  <c r="AZ166" i="16"/>
  <c r="K166" i="16"/>
  <c r="Y166" i="16"/>
  <c r="AM166" i="16"/>
  <c r="BB166" i="16"/>
  <c r="L166" i="16"/>
  <c r="Z166" i="16"/>
  <c r="AN166" i="16"/>
  <c r="BD166" i="16"/>
  <c r="Q131" i="16"/>
  <c r="AC131" i="16"/>
  <c r="AO131" i="16"/>
  <c r="BA131" i="16"/>
  <c r="K131" i="16"/>
  <c r="X131" i="16"/>
  <c r="AK131" i="16"/>
  <c r="AX131" i="16"/>
  <c r="L131" i="16"/>
  <c r="Y131" i="16"/>
  <c r="AL131" i="16"/>
  <c r="AY131" i="16"/>
  <c r="M131" i="16"/>
  <c r="Z131" i="16"/>
  <c r="AM131" i="16"/>
  <c r="AZ131" i="16"/>
  <c r="N131" i="16"/>
  <c r="AA131" i="16"/>
  <c r="AN131" i="16"/>
  <c r="BB131" i="16"/>
  <c r="O131" i="16"/>
  <c r="AB131" i="16"/>
  <c r="AP131" i="16"/>
  <c r="BC131" i="16"/>
  <c r="P131" i="16"/>
  <c r="AD131" i="16"/>
  <c r="AQ131" i="16"/>
  <c r="BD131" i="16"/>
  <c r="R131" i="16"/>
  <c r="AE131" i="16"/>
  <c r="AR131" i="16"/>
  <c r="BE131" i="16"/>
  <c r="S131" i="16"/>
  <c r="AF131" i="16"/>
  <c r="AS131" i="16"/>
  <c r="BF131" i="16"/>
  <c r="T131" i="16"/>
  <c r="AG131" i="16"/>
  <c r="AT131" i="16"/>
  <c r="BG131" i="16"/>
  <c r="U131" i="16"/>
  <c r="AH131" i="16"/>
  <c r="AU131" i="16"/>
  <c r="V131" i="16"/>
  <c r="AI131" i="16"/>
  <c r="AV131" i="16"/>
  <c r="J131" i="16"/>
  <c r="W131" i="16"/>
  <c r="AJ131" i="16"/>
  <c r="AW131" i="16"/>
  <c r="U170" i="16"/>
  <c r="AG170" i="16"/>
  <c r="AS170" i="16"/>
  <c r="BE170" i="16"/>
  <c r="L170" i="16"/>
  <c r="Y170" i="16"/>
  <c r="AL170" i="16"/>
  <c r="AY170" i="16"/>
  <c r="N170" i="16"/>
  <c r="AB170" i="16"/>
  <c r="AP170" i="16"/>
  <c r="BD170" i="16"/>
  <c r="O170" i="16"/>
  <c r="AC170" i="16"/>
  <c r="AQ170" i="16"/>
  <c r="BF170" i="16"/>
  <c r="P170" i="16"/>
  <c r="AD170" i="16"/>
  <c r="AR170" i="16"/>
  <c r="BG170" i="16"/>
  <c r="Q170" i="16"/>
  <c r="AE170" i="16"/>
  <c r="AT170" i="16"/>
  <c r="R170" i="16"/>
  <c r="AF170" i="16"/>
  <c r="AU170" i="16"/>
  <c r="S170" i="16"/>
  <c r="AH170" i="16"/>
  <c r="AV170" i="16"/>
  <c r="T170" i="16"/>
  <c r="AI170" i="16"/>
  <c r="AW170" i="16"/>
  <c r="V170" i="16"/>
  <c r="AJ170" i="16"/>
  <c r="AX170" i="16"/>
  <c r="W170" i="16"/>
  <c r="AK170" i="16"/>
  <c r="AZ170" i="16"/>
  <c r="J170" i="16"/>
  <c r="X170" i="16"/>
  <c r="AM170" i="16"/>
  <c r="BA170" i="16"/>
  <c r="K170" i="16"/>
  <c r="Z170" i="16"/>
  <c r="AN170" i="16"/>
  <c r="BB170" i="16"/>
  <c r="M170" i="16"/>
  <c r="AA170" i="16"/>
  <c r="AO170" i="16"/>
  <c r="BC170" i="16"/>
  <c r="U135" i="16"/>
  <c r="AG135" i="16"/>
  <c r="AS135" i="16"/>
  <c r="BE135" i="16"/>
  <c r="T135" i="16"/>
  <c r="AH135" i="16"/>
  <c r="AU135" i="16"/>
  <c r="V135" i="16"/>
  <c r="AI135" i="16"/>
  <c r="AV135" i="16"/>
  <c r="J135" i="16"/>
  <c r="W135" i="16"/>
  <c r="AJ135" i="16"/>
  <c r="AW135" i="16"/>
  <c r="K135" i="16"/>
  <c r="X135" i="16"/>
  <c r="AK135" i="16"/>
  <c r="AX135" i="16"/>
  <c r="L135" i="16"/>
  <c r="Y135" i="16"/>
  <c r="AL135" i="16"/>
  <c r="AY135" i="16"/>
  <c r="M135" i="16"/>
  <c r="Z135" i="16"/>
  <c r="AM135" i="16"/>
  <c r="AZ135" i="16"/>
  <c r="N135" i="16"/>
  <c r="AA135" i="16"/>
  <c r="AN135" i="16"/>
  <c r="BA135" i="16"/>
  <c r="O135" i="16"/>
  <c r="AB135" i="16"/>
  <c r="AO135" i="16"/>
  <c r="BB135" i="16"/>
  <c r="P135" i="16"/>
  <c r="AC135" i="16"/>
  <c r="AP135" i="16"/>
  <c r="BC135" i="16"/>
  <c r="Q135" i="16"/>
  <c r="AD135" i="16"/>
  <c r="AQ135" i="16"/>
  <c r="BD135" i="16"/>
  <c r="R135" i="16"/>
  <c r="AE135" i="16"/>
  <c r="AR135" i="16"/>
  <c r="BF135" i="16"/>
  <c r="AF135" i="16"/>
  <c r="AT135" i="16"/>
  <c r="BG135" i="16"/>
  <c r="S135" i="16"/>
  <c r="M174" i="16"/>
  <c r="Y174" i="16"/>
  <c r="AK174" i="16"/>
  <c r="AW174" i="16"/>
  <c r="S174" i="16"/>
  <c r="AF174" i="16"/>
  <c r="AS174" i="16"/>
  <c r="BF174" i="16"/>
  <c r="T174" i="16"/>
  <c r="AG174" i="16"/>
  <c r="AT174" i="16"/>
  <c r="BG174" i="16"/>
  <c r="U174" i="16"/>
  <c r="AH174" i="16"/>
  <c r="AU174" i="16"/>
  <c r="V174" i="16"/>
  <c r="AI174" i="16"/>
  <c r="AV174" i="16"/>
  <c r="J174" i="16"/>
  <c r="W174" i="16"/>
  <c r="AJ174" i="16"/>
  <c r="AX174" i="16"/>
  <c r="K174" i="16"/>
  <c r="X174" i="16"/>
  <c r="AL174" i="16"/>
  <c r="AY174" i="16"/>
  <c r="L174" i="16"/>
  <c r="Z174" i="16"/>
  <c r="AM174" i="16"/>
  <c r="AZ174" i="16"/>
  <c r="N174" i="16"/>
  <c r="AA174" i="16"/>
  <c r="AN174" i="16"/>
  <c r="BA174" i="16"/>
  <c r="O174" i="16"/>
  <c r="AB174" i="16"/>
  <c r="AO174" i="16"/>
  <c r="BB174" i="16"/>
  <c r="P174" i="16"/>
  <c r="AC174" i="16"/>
  <c r="AP174" i="16"/>
  <c r="BC174" i="16"/>
  <c r="Q174" i="16"/>
  <c r="AD174" i="16"/>
  <c r="AQ174" i="16"/>
  <c r="BD174" i="16"/>
  <c r="AR174" i="16"/>
  <c r="BE174" i="16"/>
  <c r="AE174" i="16"/>
  <c r="R174" i="16"/>
  <c r="Q178" i="16"/>
  <c r="AC178" i="16"/>
  <c r="AO178" i="16"/>
  <c r="BA178" i="16"/>
  <c r="O178" i="16"/>
  <c r="AB178" i="16"/>
  <c r="AP178" i="16"/>
  <c r="BC178" i="16"/>
  <c r="P178" i="16"/>
  <c r="AD178" i="16"/>
  <c r="AQ178" i="16"/>
  <c r="BD178" i="16"/>
  <c r="R178" i="16"/>
  <c r="AE178" i="16"/>
  <c r="AR178" i="16"/>
  <c r="BE178" i="16"/>
  <c r="S178" i="16"/>
  <c r="AF178" i="16"/>
  <c r="AS178" i="16"/>
  <c r="BF178" i="16"/>
  <c r="T178" i="16"/>
  <c r="AG178" i="16"/>
  <c r="AT178" i="16"/>
  <c r="BG178" i="16"/>
  <c r="U178" i="16"/>
  <c r="AH178" i="16"/>
  <c r="AU178" i="16"/>
  <c r="V178" i="16"/>
  <c r="AI178" i="16"/>
  <c r="AV178" i="16"/>
  <c r="J178" i="16"/>
  <c r="W178" i="16"/>
  <c r="AJ178" i="16"/>
  <c r="AW178" i="16"/>
  <c r="K178" i="16"/>
  <c r="X178" i="16"/>
  <c r="AK178" i="16"/>
  <c r="AX178" i="16"/>
  <c r="L178" i="16"/>
  <c r="Y178" i="16"/>
  <c r="AL178" i="16"/>
  <c r="AY178" i="16"/>
  <c r="M178" i="16"/>
  <c r="Z178" i="16"/>
  <c r="AM178" i="16"/>
  <c r="AZ178" i="16"/>
  <c r="N178" i="16"/>
  <c r="AA178" i="16"/>
  <c r="AN178" i="16"/>
  <c r="BB178" i="16"/>
  <c r="Q143" i="16"/>
  <c r="AC143" i="16"/>
  <c r="AO143" i="16"/>
  <c r="BA143" i="16"/>
  <c r="M143" i="16"/>
  <c r="Z143" i="16"/>
  <c r="AM143" i="16"/>
  <c r="AZ143" i="16"/>
  <c r="N143" i="16"/>
  <c r="AA143" i="16"/>
  <c r="AN143" i="16"/>
  <c r="BB143" i="16"/>
  <c r="O143" i="16"/>
  <c r="AB143" i="16"/>
  <c r="AP143" i="16"/>
  <c r="BC143" i="16"/>
  <c r="L143" i="16"/>
  <c r="AF143" i="16"/>
  <c r="AV143" i="16"/>
  <c r="P143" i="16"/>
  <c r="AG143" i="16"/>
  <c r="AW143" i="16"/>
  <c r="R143" i="16"/>
  <c r="AH143" i="16"/>
  <c r="AX143" i="16"/>
  <c r="S143" i="16"/>
  <c r="AI143" i="16"/>
  <c r="AY143" i="16"/>
  <c r="T143" i="16"/>
  <c r="AJ143" i="16"/>
  <c r="BD143" i="16"/>
  <c r="U143" i="16"/>
  <c r="AK143" i="16"/>
  <c r="BE143" i="16"/>
  <c r="V143" i="16"/>
  <c r="AL143" i="16"/>
  <c r="BF143" i="16"/>
  <c r="W143" i="16"/>
  <c r="AQ143" i="16"/>
  <c r="BG143" i="16"/>
  <c r="X143" i="16"/>
  <c r="AR143" i="16"/>
  <c r="Y143" i="16"/>
  <c r="AS143" i="16"/>
  <c r="J143" i="16"/>
  <c r="AD143" i="16"/>
  <c r="AT143" i="16"/>
  <c r="K143" i="16"/>
  <c r="AE143" i="16"/>
  <c r="AU143" i="16"/>
  <c r="K108" i="16"/>
  <c r="W108" i="16"/>
  <c r="AI108" i="16"/>
  <c r="AU108" i="16"/>
  <c r="BG108" i="16"/>
  <c r="L108" i="16"/>
  <c r="X108" i="16"/>
  <c r="AJ108" i="16"/>
  <c r="AV108" i="16"/>
  <c r="M108" i="16"/>
  <c r="Y108" i="16"/>
  <c r="AK108" i="16"/>
  <c r="AW108" i="16"/>
  <c r="N108" i="16"/>
  <c r="Z108" i="16"/>
  <c r="AL108" i="16"/>
  <c r="AX108" i="16"/>
  <c r="O108" i="16"/>
  <c r="AA108" i="16"/>
  <c r="AM108" i="16"/>
  <c r="AY108" i="16"/>
  <c r="P108" i="16"/>
  <c r="AB108" i="16"/>
  <c r="AN108" i="16"/>
  <c r="AZ108" i="16"/>
  <c r="Q108" i="16"/>
  <c r="AC108" i="16"/>
  <c r="AO108" i="16"/>
  <c r="BA108" i="16"/>
  <c r="R108" i="16"/>
  <c r="AD108" i="16"/>
  <c r="AP108" i="16"/>
  <c r="BB108" i="16"/>
  <c r="S108" i="16"/>
  <c r="AE108" i="16"/>
  <c r="AQ108" i="16"/>
  <c r="BC108" i="16"/>
  <c r="T108" i="16"/>
  <c r="AF108" i="16"/>
  <c r="AR108" i="16"/>
  <c r="BD108" i="16"/>
  <c r="U108" i="16"/>
  <c r="AG108" i="16"/>
  <c r="AS108" i="16"/>
  <c r="BE108" i="16"/>
  <c r="J108" i="16"/>
  <c r="V108" i="16"/>
  <c r="AH108" i="16"/>
  <c r="AT108" i="16"/>
  <c r="BF108" i="16"/>
  <c r="U182" i="16"/>
  <c r="AG182" i="16"/>
  <c r="AS182" i="16"/>
  <c r="BE182" i="16"/>
  <c r="L182" i="16"/>
  <c r="Y182" i="16"/>
  <c r="AL182" i="16"/>
  <c r="AY182" i="16"/>
  <c r="M182" i="16"/>
  <c r="Z182" i="16"/>
  <c r="AM182" i="16"/>
  <c r="AZ182" i="16"/>
  <c r="N182" i="16"/>
  <c r="AA182" i="16"/>
  <c r="AN182" i="16"/>
  <c r="BA182" i="16"/>
  <c r="O182" i="16"/>
  <c r="AB182" i="16"/>
  <c r="X182" i="16"/>
  <c r="AR182" i="16"/>
  <c r="AC182" i="16"/>
  <c r="AT182" i="16"/>
  <c r="AD182" i="16"/>
  <c r="AU182" i="16"/>
  <c r="W182" i="16"/>
  <c r="J182" i="16"/>
  <c r="AE182" i="16"/>
  <c r="AV182" i="16"/>
  <c r="AQ182" i="16"/>
  <c r="K182" i="16"/>
  <c r="AF182" i="16"/>
  <c r="AW182" i="16"/>
  <c r="P182" i="16"/>
  <c r="AH182" i="16"/>
  <c r="AX182" i="16"/>
  <c r="Q182" i="16"/>
  <c r="AI182" i="16"/>
  <c r="BB182" i="16"/>
  <c r="R182" i="16"/>
  <c r="AJ182" i="16"/>
  <c r="BC182" i="16"/>
  <c r="S182" i="16"/>
  <c r="AK182" i="16"/>
  <c r="BD182" i="16"/>
  <c r="T182" i="16"/>
  <c r="AO182" i="16"/>
  <c r="BF182" i="16"/>
  <c r="V182" i="16"/>
  <c r="AP182" i="16"/>
  <c r="BG182" i="16"/>
  <c r="U147" i="16"/>
  <c r="AG147" i="16"/>
  <c r="AS147" i="16"/>
  <c r="BE147" i="16"/>
  <c r="J147" i="16"/>
  <c r="W147" i="16"/>
  <c r="AJ147" i="16"/>
  <c r="AW147" i="16"/>
  <c r="O147" i="16"/>
  <c r="AC147" i="16"/>
  <c r="AQ147" i="16"/>
  <c r="BF147" i="16"/>
  <c r="P147" i="16"/>
  <c r="AD147" i="16"/>
  <c r="AR147" i="16"/>
  <c r="BG147" i="16"/>
  <c r="Q147" i="16"/>
  <c r="AE147" i="16"/>
  <c r="AT147" i="16"/>
  <c r="R147" i="16"/>
  <c r="AF147" i="16"/>
  <c r="AU147" i="16"/>
  <c r="S147" i="16"/>
  <c r="AH147" i="16"/>
  <c r="AV147" i="16"/>
  <c r="T147" i="16"/>
  <c r="AI147" i="16"/>
  <c r="AX147" i="16"/>
  <c r="V147" i="16"/>
  <c r="AK147" i="16"/>
  <c r="AY147" i="16"/>
  <c r="X147" i="16"/>
  <c r="AL147" i="16"/>
  <c r="AZ147" i="16"/>
  <c r="K147" i="16"/>
  <c r="Y147" i="16"/>
  <c r="AM147" i="16"/>
  <c r="BA147" i="16"/>
  <c r="L147" i="16"/>
  <c r="Z147" i="16"/>
  <c r="AN147" i="16"/>
  <c r="BB147" i="16"/>
  <c r="M147" i="16"/>
  <c r="AA147" i="16"/>
  <c r="AO147" i="16"/>
  <c r="BC147" i="16"/>
  <c r="N147" i="16"/>
  <c r="AB147" i="16"/>
  <c r="AP147" i="16"/>
  <c r="BD147" i="16"/>
  <c r="O112" i="16"/>
  <c r="AA112" i="16"/>
  <c r="AM112" i="16"/>
  <c r="AY112" i="16"/>
  <c r="P112" i="16"/>
  <c r="AB112" i="16"/>
  <c r="AN112" i="16"/>
  <c r="AZ112" i="16"/>
  <c r="Q112" i="16"/>
  <c r="AC112" i="16"/>
  <c r="AO112" i="16"/>
  <c r="BA112" i="16"/>
  <c r="K112" i="16"/>
  <c r="Z112" i="16"/>
  <c r="AR112" i="16"/>
  <c r="BG112" i="16"/>
  <c r="L112" i="16"/>
  <c r="AD112" i="16"/>
  <c r="AS112" i="16"/>
  <c r="M112" i="16"/>
  <c r="AE112" i="16"/>
  <c r="AT112" i="16"/>
  <c r="N112" i="16"/>
  <c r="AF112" i="16"/>
  <c r="AU112" i="16"/>
  <c r="R112" i="16"/>
  <c r="AG112" i="16"/>
  <c r="AV112" i="16"/>
  <c r="S112" i="16"/>
  <c r="AH112" i="16"/>
  <c r="AW112" i="16"/>
  <c r="T112" i="16"/>
  <c r="AI112" i="16"/>
  <c r="AX112" i="16"/>
  <c r="U112" i="16"/>
  <c r="AJ112" i="16"/>
  <c r="BB112" i="16"/>
  <c r="V112" i="16"/>
  <c r="AK112" i="16"/>
  <c r="BC112" i="16"/>
  <c r="W112" i="16"/>
  <c r="AL112" i="16"/>
  <c r="BD112" i="16"/>
  <c r="X112" i="16"/>
  <c r="AP112" i="16"/>
  <c r="BE112" i="16"/>
  <c r="J112" i="16"/>
  <c r="Y112" i="16"/>
  <c r="AQ112" i="16"/>
  <c r="BF112" i="16"/>
  <c r="K169" i="16"/>
  <c r="W169" i="16"/>
  <c r="AI169" i="16"/>
  <c r="AU169" i="16"/>
  <c r="BG169" i="16"/>
  <c r="V169" i="16"/>
  <c r="AJ169" i="16"/>
  <c r="AW169" i="16"/>
  <c r="T169" i="16"/>
  <c r="AH169" i="16"/>
  <c r="AX169" i="16"/>
  <c r="U169" i="16"/>
  <c r="AK169" i="16"/>
  <c r="AY169" i="16"/>
  <c r="X169" i="16"/>
  <c r="AL169" i="16"/>
  <c r="AZ169" i="16"/>
  <c r="J169" i="16"/>
  <c r="Y169" i="16"/>
  <c r="AM169" i="16"/>
  <c r="BA169" i="16"/>
  <c r="L169" i="16"/>
  <c r="Z169" i="16"/>
  <c r="AN169" i="16"/>
  <c r="BB169" i="16"/>
  <c r="M169" i="16"/>
  <c r="AA169" i="16"/>
  <c r="AO169" i="16"/>
  <c r="BC169" i="16"/>
  <c r="N169" i="16"/>
  <c r="AB169" i="16"/>
  <c r="AP169" i="16"/>
  <c r="BD169" i="16"/>
  <c r="O169" i="16"/>
  <c r="AC169" i="16"/>
  <c r="AQ169" i="16"/>
  <c r="BE169" i="16"/>
  <c r="P169" i="16"/>
  <c r="AD169" i="16"/>
  <c r="AR169" i="16"/>
  <c r="BF169" i="16"/>
  <c r="Q169" i="16"/>
  <c r="AE169" i="16"/>
  <c r="AS169" i="16"/>
  <c r="R169" i="16"/>
  <c r="AF169" i="16"/>
  <c r="AT169" i="16"/>
  <c r="S169" i="16"/>
  <c r="AG169" i="16"/>
  <c r="AV169" i="16"/>
  <c r="S177" i="16"/>
  <c r="AE177" i="16"/>
  <c r="AQ177" i="16"/>
  <c r="BC177" i="16"/>
  <c r="M177" i="16"/>
  <c r="Z177" i="16"/>
  <c r="AM177" i="16"/>
  <c r="AZ177" i="16"/>
  <c r="N177" i="16"/>
  <c r="AA177" i="16"/>
  <c r="AN177" i="16"/>
  <c r="BA177" i="16"/>
  <c r="O177" i="16"/>
  <c r="AB177" i="16"/>
  <c r="AO177" i="16"/>
  <c r="BB177" i="16"/>
  <c r="P177" i="16"/>
  <c r="AC177" i="16"/>
  <c r="AP177" i="16"/>
  <c r="BD177" i="16"/>
  <c r="Q177" i="16"/>
  <c r="AD177" i="16"/>
  <c r="AR177" i="16"/>
  <c r="BE177" i="16"/>
  <c r="R177" i="16"/>
  <c r="AF177" i="16"/>
  <c r="AS177" i="16"/>
  <c r="BF177" i="16"/>
  <c r="T177" i="16"/>
  <c r="AG177" i="16"/>
  <c r="AT177" i="16"/>
  <c r="BG177" i="16"/>
  <c r="U177" i="16"/>
  <c r="AH177" i="16"/>
  <c r="AU177" i="16"/>
  <c r="V177" i="16"/>
  <c r="AI177" i="16"/>
  <c r="AV177" i="16"/>
  <c r="J177" i="16"/>
  <c r="W177" i="16"/>
  <c r="AJ177" i="16"/>
  <c r="AW177" i="16"/>
  <c r="K177" i="16"/>
  <c r="X177" i="16"/>
  <c r="AK177" i="16"/>
  <c r="AX177" i="16"/>
  <c r="AY177" i="16"/>
  <c r="AL177" i="16"/>
  <c r="L177" i="16"/>
  <c r="Y177" i="16"/>
  <c r="K181" i="16"/>
  <c r="W181" i="16"/>
  <c r="AI181" i="16"/>
  <c r="AU181" i="16"/>
  <c r="BG181" i="16"/>
  <c r="V181" i="16"/>
  <c r="AJ181" i="16"/>
  <c r="AW181" i="16"/>
  <c r="J181" i="16"/>
  <c r="X181" i="16"/>
  <c r="AK181" i="16"/>
  <c r="AX181" i="16"/>
  <c r="L181" i="16"/>
  <c r="Y181" i="16"/>
  <c r="AL181" i="16"/>
  <c r="AY181" i="16"/>
  <c r="M181" i="16"/>
  <c r="Z181" i="16"/>
  <c r="AM181" i="16"/>
  <c r="AZ181" i="16"/>
  <c r="N181" i="16"/>
  <c r="AA181" i="16"/>
  <c r="AN181" i="16"/>
  <c r="O181" i="16"/>
  <c r="AB181" i="16"/>
  <c r="AO181" i="16"/>
  <c r="BB181" i="16"/>
  <c r="P181" i="16"/>
  <c r="AC181" i="16"/>
  <c r="AP181" i="16"/>
  <c r="Q181" i="16"/>
  <c r="AD181" i="16"/>
  <c r="R181" i="16"/>
  <c r="S181" i="16"/>
  <c r="AF181" i="16"/>
  <c r="T181" i="16"/>
  <c r="BD181" i="16"/>
  <c r="U181" i="16"/>
  <c r="BE181" i="16"/>
  <c r="AE181" i="16"/>
  <c r="BF181" i="16"/>
  <c r="AG181" i="16"/>
  <c r="AH181" i="16"/>
  <c r="AQ181" i="16"/>
  <c r="BC181" i="16"/>
  <c r="AR181" i="16"/>
  <c r="AS181" i="16"/>
  <c r="AT181" i="16"/>
  <c r="AV181" i="16"/>
  <c r="BA181" i="16"/>
  <c r="O150" i="16"/>
  <c r="AA150" i="16"/>
  <c r="AM150" i="16"/>
  <c r="AY150" i="16"/>
  <c r="Q150" i="16"/>
  <c r="AD150" i="16"/>
  <c r="AQ150" i="16"/>
  <c r="BD150" i="16"/>
  <c r="V150" i="16"/>
  <c r="AJ150" i="16"/>
  <c r="AX150" i="16"/>
  <c r="W150" i="16"/>
  <c r="AK150" i="16"/>
  <c r="AZ150" i="16"/>
  <c r="J150" i="16"/>
  <c r="X150" i="16"/>
  <c r="AL150" i="16"/>
  <c r="BA150" i="16"/>
  <c r="K150" i="16"/>
  <c r="Y150" i="16"/>
  <c r="AN150" i="16"/>
  <c r="BB150" i="16"/>
  <c r="L150" i="16"/>
  <c r="Z150" i="16"/>
  <c r="AO150" i="16"/>
  <c r="BC150" i="16"/>
  <c r="M150" i="16"/>
  <c r="AB150" i="16"/>
  <c r="AP150" i="16"/>
  <c r="BE150" i="16"/>
  <c r="N150" i="16"/>
  <c r="AC150" i="16"/>
  <c r="AR150" i="16"/>
  <c r="BF150" i="16"/>
  <c r="P150" i="16"/>
  <c r="AE150" i="16"/>
  <c r="AS150" i="16"/>
  <c r="BG150" i="16"/>
  <c r="R150" i="16"/>
  <c r="AF150" i="16"/>
  <c r="AT150" i="16"/>
  <c r="S150" i="16"/>
  <c r="AG150" i="16"/>
  <c r="AU150" i="16"/>
  <c r="T150" i="16"/>
  <c r="AH150" i="16"/>
  <c r="AV150" i="16"/>
  <c r="U150" i="16"/>
  <c r="AI150" i="16"/>
  <c r="AW150" i="16"/>
  <c r="S116" i="16"/>
  <c r="AE116" i="16"/>
  <c r="AQ116" i="16"/>
  <c r="BC116" i="16"/>
  <c r="U116" i="16"/>
  <c r="AH116" i="16"/>
  <c r="AU116" i="16"/>
  <c r="V116" i="16"/>
  <c r="AI116" i="16"/>
  <c r="AV116" i="16"/>
  <c r="J116" i="16"/>
  <c r="W116" i="16"/>
  <c r="AJ116" i="16"/>
  <c r="AW116" i="16"/>
  <c r="K116" i="16"/>
  <c r="X116" i="16"/>
  <c r="AK116" i="16"/>
  <c r="AX116" i="16"/>
  <c r="L116" i="16"/>
  <c r="Y116" i="16"/>
  <c r="AL116" i="16"/>
  <c r="AY116" i="16"/>
  <c r="M116" i="16"/>
  <c r="Z116" i="16"/>
  <c r="AM116" i="16"/>
  <c r="AZ116" i="16"/>
  <c r="N116" i="16"/>
  <c r="AA116" i="16"/>
  <c r="AN116" i="16"/>
  <c r="BA116" i="16"/>
  <c r="O116" i="16"/>
  <c r="AB116" i="16"/>
  <c r="AO116" i="16"/>
  <c r="BB116" i="16"/>
  <c r="P116" i="16"/>
  <c r="AC116" i="16"/>
  <c r="AP116" i="16"/>
  <c r="BD116" i="16"/>
  <c r="Q116" i="16"/>
  <c r="AD116" i="16"/>
  <c r="AR116" i="16"/>
  <c r="BE116" i="16"/>
  <c r="R116" i="16"/>
  <c r="AF116" i="16"/>
  <c r="AS116" i="16"/>
  <c r="BF116" i="16"/>
  <c r="T116" i="16"/>
  <c r="AG116" i="16"/>
  <c r="AT116" i="16"/>
  <c r="BG116" i="16"/>
  <c r="O155" i="16"/>
  <c r="AA155" i="16"/>
  <c r="AM155" i="16"/>
  <c r="AY155" i="16"/>
  <c r="P155" i="16"/>
  <c r="AC155" i="16"/>
  <c r="AP155" i="16"/>
  <c r="BC155" i="16"/>
  <c r="Q155" i="16"/>
  <c r="AD155" i="16"/>
  <c r="AQ155" i="16"/>
  <c r="BD155" i="16"/>
  <c r="R155" i="16"/>
  <c r="AE155" i="16"/>
  <c r="AR155" i="16"/>
  <c r="BE155" i="16"/>
  <c r="S155" i="16"/>
  <c r="AF155" i="16"/>
  <c r="AS155" i="16"/>
  <c r="BF155" i="16"/>
  <c r="T155" i="16"/>
  <c r="AG155" i="16"/>
  <c r="AT155" i="16"/>
  <c r="BG155" i="16"/>
  <c r="U155" i="16"/>
  <c r="AH155" i="16"/>
  <c r="AU155" i="16"/>
  <c r="V155" i="16"/>
  <c r="AI155" i="16"/>
  <c r="AV155" i="16"/>
  <c r="J155" i="16"/>
  <c r="W155" i="16"/>
  <c r="AJ155" i="16"/>
  <c r="AW155" i="16"/>
  <c r="K155" i="16"/>
  <c r="X155" i="16"/>
  <c r="AK155" i="16"/>
  <c r="AX155" i="16"/>
  <c r="L155" i="16"/>
  <c r="Y155" i="16"/>
  <c r="AL155" i="16"/>
  <c r="AZ155" i="16"/>
  <c r="M155" i="16"/>
  <c r="Z155" i="16"/>
  <c r="AN155" i="16"/>
  <c r="BA155" i="16"/>
  <c r="BB155" i="16"/>
  <c r="N155" i="16"/>
  <c r="AB155" i="16"/>
  <c r="AO155" i="16"/>
  <c r="K120" i="16"/>
  <c r="W120" i="16"/>
  <c r="AI120" i="16"/>
  <c r="AU120" i="16"/>
  <c r="BG120" i="16"/>
  <c r="Q120" i="16"/>
  <c r="AD120" i="16"/>
  <c r="AQ120" i="16"/>
  <c r="BD120" i="16"/>
  <c r="R120" i="16"/>
  <c r="AE120" i="16"/>
  <c r="AR120" i="16"/>
  <c r="BE120" i="16"/>
  <c r="S120" i="16"/>
  <c r="AF120" i="16"/>
  <c r="AS120" i="16"/>
  <c r="BF120" i="16"/>
  <c r="T120" i="16"/>
  <c r="AG120" i="16"/>
  <c r="AT120" i="16"/>
  <c r="U120" i="16"/>
  <c r="AH120" i="16"/>
  <c r="AV120" i="16"/>
  <c r="V120" i="16"/>
  <c r="AJ120" i="16"/>
  <c r="AW120" i="16"/>
  <c r="J120" i="16"/>
  <c r="X120" i="16"/>
  <c r="AK120" i="16"/>
  <c r="AX120" i="16"/>
  <c r="L120" i="16"/>
  <c r="Y120" i="16"/>
  <c r="AL120" i="16"/>
  <c r="AY120" i="16"/>
  <c r="M120" i="16"/>
  <c r="Z120" i="16"/>
  <c r="AM120" i="16"/>
  <c r="AZ120" i="16"/>
  <c r="N120" i="16"/>
  <c r="AA120" i="16"/>
  <c r="AN120" i="16"/>
  <c r="BA120" i="16"/>
  <c r="O120" i="16"/>
  <c r="AB120" i="16"/>
  <c r="AO120" i="16"/>
  <c r="BB120" i="16"/>
  <c r="P120" i="16"/>
  <c r="AC120" i="16"/>
  <c r="AP120" i="16"/>
  <c r="BC120" i="16"/>
  <c r="S159" i="16"/>
  <c r="AE159" i="16"/>
  <c r="AQ159" i="16"/>
  <c r="BC159" i="16"/>
  <c r="L159" i="16"/>
  <c r="Y159" i="16"/>
  <c r="AL159" i="16"/>
  <c r="AY159" i="16"/>
  <c r="M159" i="16"/>
  <c r="Z159" i="16"/>
  <c r="AM159" i="16"/>
  <c r="AZ159" i="16"/>
  <c r="N159" i="16"/>
  <c r="AA159" i="16"/>
  <c r="AN159" i="16"/>
  <c r="BA159" i="16"/>
  <c r="O159" i="16"/>
  <c r="AB159" i="16"/>
  <c r="AO159" i="16"/>
  <c r="BB159" i="16"/>
  <c r="P159" i="16"/>
  <c r="AC159" i="16"/>
  <c r="AP159" i="16"/>
  <c r="BD159" i="16"/>
  <c r="J159" i="16"/>
  <c r="AF159" i="16"/>
  <c r="AX159" i="16"/>
  <c r="AG159" i="16"/>
  <c r="BE159" i="16"/>
  <c r="AH159" i="16"/>
  <c r="BF159" i="16"/>
  <c r="K159" i="16"/>
  <c r="AI159" i="16"/>
  <c r="BG159" i="16"/>
  <c r="Q159" i="16"/>
  <c r="AJ159" i="16"/>
  <c r="R159" i="16"/>
  <c r="AK159" i="16"/>
  <c r="T159" i="16"/>
  <c r="AR159" i="16"/>
  <c r="U159" i="16"/>
  <c r="AS159" i="16"/>
  <c r="V159" i="16"/>
  <c r="AT159" i="16"/>
  <c r="W159" i="16"/>
  <c r="AU159" i="16"/>
  <c r="X159" i="16"/>
  <c r="AV159" i="16"/>
  <c r="AW159" i="16"/>
  <c r="AD159" i="16"/>
  <c r="O124" i="16"/>
  <c r="AA124" i="16"/>
  <c r="AM124" i="16"/>
  <c r="AY124" i="16"/>
  <c r="M124" i="16"/>
  <c r="Z124" i="16"/>
  <c r="AN124" i="16"/>
  <c r="BA124" i="16"/>
  <c r="N124" i="16"/>
  <c r="AB124" i="16"/>
  <c r="AO124" i="16"/>
  <c r="BB124" i="16"/>
  <c r="P124" i="16"/>
  <c r="AC124" i="16"/>
  <c r="AP124" i="16"/>
  <c r="BC124" i="16"/>
  <c r="Q124" i="16"/>
  <c r="AD124" i="16"/>
  <c r="AQ124" i="16"/>
  <c r="BD124" i="16"/>
  <c r="R124" i="16"/>
  <c r="AE124" i="16"/>
  <c r="AR124" i="16"/>
  <c r="BE124" i="16"/>
  <c r="AF124" i="16"/>
  <c r="AX124" i="16"/>
  <c r="AG124" i="16"/>
  <c r="AZ124" i="16"/>
  <c r="J124" i="16"/>
  <c r="AH124" i="16"/>
  <c r="BF124" i="16"/>
  <c r="K124" i="16"/>
  <c r="AI124" i="16"/>
  <c r="BG124" i="16"/>
  <c r="L124" i="16"/>
  <c r="AJ124" i="16"/>
  <c r="S124" i="16"/>
  <c r="AK124" i="16"/>
  <c r="T124" i="16"/>
  <c r="AL124" i="16"/>
  <c r="U124" i="16"/>
  <c r="AS124" i="16"/>
  <c r="V124" i="16"/>
  <c r="AT124" i="16"/>
  <c r="W124" i="16"/>
  <c r="AU124" i="16"/>
  <c r="X124" i="16"/>
  <c r="AV124" i="16"/>
  <c r="AW124" i="16"/>
  <c r="Y124" i="16"/>
  <c r="K175" i="16"/>
  <c r="W175" i="16"/>
  <c r="AI175" i="16"/>
  <c r="AU175" i="16"/>
  <c r="BG175" i="16"/>
  <c r="U175" i="16"/>
  <c r="AH175" i="16"/>
  <c r="AV175" i="16"/>
  <c r="V175" i="16"/>
  <c r="AJ175" i="16"/>
  <c r="AW175" i="16"/>
  <c r="J175" i="16"/>
  <c r="X175" i="16"/>
  <c r="AK175" i="16"/>
  <c r="AX175" i="16"/>
  <c r="L175" i="16"/>
  <c r="Y175" i="16"/>
  <c r="AL175" i="16"/>
  <c r="AY175" i="16"/>
  <c r="M175" i="16"/>
  <c r="Z175" i="16"/>
  <c r="AM175" i="16"/>
  <c r="AZ175" i="16"/>
  <c r="N175" i="16"/>
  <c r="AA175" i="16"/>
  <c r="AN175" i="16"/>
  <c r="BA175" i="16"/>
  <c r="O175" i="16"/>
  <c r="AB175" i="16"/>
  <c r="AO175" i="16"/>
  <c r="BB175" i="16"/>
  <c r="P175" i="16"/>
  <c r="AC175" i="16"/>
  <c r="AP175" i="16"/>
  <c r="BC175" i="16"/>
  <c r="Q175" i="16"/>
  <c r="AD175" i="16"/>
  <c r="AQ175" i="16"/>
  <c r="BD175" i="16"/>
  <c r="R175" i="16"/>
  <c r="AE175" i="16"/>
  <c r="AR175" i="16"/>
  <c r="BE175" i="16"/>
  <c r="S175" i="16"/>
  <c r="AF175" i="16"/>
  <c r="AS175" i="16"/>
  <c r="BF175" i="16"/>
  <c r="T175" i="16"/>
  <c r="AG175" i="16"/>
  <c r="AT175" i="16"/>
  <c r="K128" i="16"/>
  <c r="W128" i="16"/>
  <c r="AI128" i="16"/>
  <c r="AU128" i="16"/>
  <c r="BG128" i="16"/>
  <c r="L128" i="16"/>
  <c r="O128" i="16"/>
  <c r="Q128" i="16"/>
  <c r="AD128" i="16"/>
  <c r="AQ128" i="16"/>
  <c r="BD128" i="16"/>
  <c r="R128" i="16"/>
  <c r="AE128" i="16"/>
  <c r="AR128" i="16"/>
  <c r="BE128" i="16"/>
  <c r="S128" i="16"/>
  <c r="AF128" i="16"/>
  <c r="AS128" i="16"/>
  <c r="BF128" i="16"/>
  <c r="T128" i="16"/>
  <c r="AG128" i="16"/>
  <c r="AT128" i="16"/>
  <c r="U128" i="16"/>
  <c r="AH128" i="16"/>
  <c r="AV128" i="16"/>
  <c r="V128" i="16"/>
  <c r="AJ128" i="16"/>
  <c r="AW128" i="16"/>
  <c r="X128" i="16"/>
  <c r="AK128" i="16"/>
  <c r="AX128" i="16"/>
  <c r="Y128" i="16"/>
  <c r="AL128" i="16"/>
  <c r="AY128" i="16"/>
  <c r="J128" i="16"/>
  <c r="Z128" i="16"/>
  <c r="AM128" i="16"/>
  <c r="AZ128" i="16"/>
  <c r="M128" i="16"/>
  <c r="AA128" i="16"/>
  <c r="AN128" i="16"/>
  <c r="BA128" i="16"/>
  <c r="N128" i="16"/>
  <c r="AB128" i="16"/>
  <c r="AO128" i="16"/>
  <c r="BB128" i="16"/>
  <c r="P128" i="16"/>
  <c r="AC128" i="16"/>
  <c r="AP128" i="16"/>
  <c r="BC128" i="16"/>
  <c r="O167" i="16"/>
  <c r="AA167" i="16"/>
  <c r="AM167" i="16"/>
  <c r="AY167" i="16"/>
  <c r="R167" i="16"/>
  <c r="AE167" i="16"/>
  <c r="AR167" i="16"/>
  <c r="BE167" i="16"/>
  <c r="U167" i="16"/>
  <c r="AI167" i="16"/>
  <c r="AW167" i="16"/>
  <c r="V167" i="16"/>
  <c r="AJ167" i="16"/>
  <c r="AX167" i="16"/>
  <c r="W167" i="16"/>
  <c r="AK167" i="16"/>
  <c r="AZ167" i="16"/>
  <c r="J167" i="16"/>
  <c r="X167" i="16"/>
  <c r="AL167" i="16"/>
  <c r="BA167" i="16"/>
  <c r="K167" i="16"/>
  <c r="Y167" i="16"/>
  <c r="AN167" i="16"/>
  <c r="BB167" i="16"/>
  <c r="L167" i="16"/>
  <c r="Z167" i="16"/>
  <c r="AO167" i="16"/>
  <c r="BC167" i="16"/>
  <c r="M167" i="16"/>
  <c r="AB167" i="16"/>
  <c r="AP167" i="16"/>
  <c r="BD167" i="16"/>
  <c r="N167" i="16"/>
  <c r="AC167" i="16"/>
  <c r="AQ167" i="16"/>
  <c r="BF167" i="16"/>
  <c r="P167" i="16"/>
  <c r="AD167" i="16"/>
  <c r="AS167" i="16"/>
  <c r="BG167" i="16"/>
  <c r="Q167" i="16"/>
  <c r="AF167" i="16"/>
  <c r="AT167" i="16"/>
  <c r="S167" i="16"/>
  <c r="AG167" i="16"/>
  <c r="AU167" i="16"/>
  <c r="AV167" i="16"/>
  <c r="T167" i="16"/>
  <c r="AH167" i="16"/>
  <c r="O132" i="16"/>
  <c r="AA132" i="16"/>
  <c r="AM132" i="16"/>
  <c r="AY132" i="16"/>
  <c r="M132" i="16"/>
  <c r="Z132" i="16"/>
  <c r="AN132" i="16"/>
  <c r="BA132" i="16"/>
  <c r="N132" i="16"/>
  <c r="AB132" i="16"/>
  <c r="AO132" i="16"/>
  <c r="BB132" i="16"/>
  <c r="P132" i="16"/>
  <c r="AC132" i="16"/>
  <c r="AP132" i="16"/>
  <c r="BC132" i="16"/>
  <c r="Q132" i="16"/>
  <c r="AD132" i="16"/>
  <c r="AQ132" i="16"/>
  <c r="BD132" i="16"/>
  <c r="R132" i="16"/>
  <c r="AE132" i="16"/>
  <c r="AR132" i="16"/>
  <c r="BE132" i="16"/>
  <c r="S132" i="16"/>
  <c r="AF132" i="16"/>
  <c r="AS132" i="16"/>
  <c r="BF132" i="16"/>
  <c r="T132" i="16"/>
  <c r="AG132" i="16"/>
  <c r="AT132" i="16"/>
  <c r="BG132" i="16"/>
  <c r="U132" i="16"/>
  <c r="AH132" i="16"/>
  <c r="AU132" i="16"/>
  <c r="V132" i="16"/>
  <c r="AI132" i="16"/>
  <c r="AV132" i="16"/>
  <c r="J132" i="16"/>
  <c r="W132" i="16"/>
  <c r="AJ132" i="16"/>
  <c r="AW132" i="16"/>
  <c r="K132" i="16"/>
  <c r="X132" i="16"/>
  <c r="AK132" i="16"/>
  <c r="AX132" i="16"/>
  <c r="Y132" i="16"/>
  <c r="AL132" i="16"/>
  <c r="AZ132" i="16"/>
  <c r="L132" i="16"/>
  <c r="S171" i="16"/>
  <c r="AE171" i="16"/>
  <c r="AQ171" i="16"/>
  <c r="BC171" i="16"/>
  <c r="N171" i="16"/>
  <c r="AA171" i="16"/>
  <c r="AN171" i="16"/>
  <c r="BA171" i="16"/>
  <c r="U171" i="16"/>
  <c r="AI171" i="16"/>
  <c r="AW171" i="16"/>
  <c r="V171" i="16"/>
  <c r="AJ171" i="16"/>
  <c r="AX171" i="16"/>
  <c r="W171" i="16"/>
  <c r="AK171" i="16"/>
  <c r="AY171" i="16"/>
  <c r="J171" i="16"/>
  <c r="X171" i="16"/>
  <c r="AL171" i="16"/>
  <c r="AZ171" i="16"/>
  <c r="K171" i="16"/>
  <c r="Y171" i="16"/>
  <c r="AM171" i="16"/>
  <c r="BB171" i="16"/>
  <c r="L171" i="16"/>
  <c r="Z171" i="16"/>
  <c r="AO171" i="16"/>
  <c r="BD171" i="16"/>
  <c r="M171" i="16"/>
  <c r="AB171" i="16"/>
  <c r="AP171" i="16"/>
  <c r="BE171" i="16"/>
  <c r="O171" i="16"/>
  <c r="AC171" i="16"/>
  <c r="AR171" i="16"/>
  <c r="BF171" i="16"/>
  <c r="P171" i="16"/>
  <c r="AD171" i="16"/>
  <c r="AS171" i="16"/>
  <c r="BG171" i="16"/>
  <c r="Q171" i="16"/>
  <c r="AF171" i="16"/>
  <c r="AT171" i="16"/>
  <c r="R171" i="16"/>
  <c r="AG171" i="16"/>
  <c r="AU171" i="16"/>
  <c r="AH171" i="16"/>
  <c r="AV171" i="16"/>
  <c r="T171" i="16"/>
  <c r="S136" i="16"/>
  <c r="AE136" i="16"/>
  <c r="AQ136" i="16"/>
  <c r="BC136" i="16"/>
  <c r="J136" i="16"/>
  <c r="W136" i="16"/>
  <c r="AJ136" i="16"/>
  <c r="AW136" i="16"/>
  <c r="K136" i="16"/>
  <c r="X136" i="16"/>
  <c r="AK136" i="16"/>
  <c r="AX136" i="16"/>
  <c r="L136" i="16"/>
  <c r="Y136" i="16"/>
  <c r="AL136" i="16"/>
  <c r="AY136" i="16"/>
  <c r="M136" i="16"/>
  <c r="Z136" i="16"/>
  <c r="AM136" i="16"/>
  <c r="AZ136" i="16"/>
  <c r="N136" i="16"/>
  <c r="AA136" i="16"/>
  <c r="AN136" i="16"/>
  <c r="BA136" i="16"/>
  <c r="O136" i="16"/>
  <c r="AB136" i="16"/>
  <c r="AO136" i="16"/>
  <c r="BB136" i="16"/>
  <c r="P136" i="16"/>
  <c r="AC136" i="16"/>
  <c r="AP136" i="16"/>
  <c r="BD136" i="16"/>
  <c r="Q136" i="16"/>
  <c r="AD136" i="16"/>
  <c r="AR136" i="16"/>
  <c r="BE136" i="16"/>
  <c r="R136" i="16"/>
  <c r="AF136" i="16"/>
  <c r="AS136" i="16"/>
  <c r="BF136" i="16"/>
  <c r="T136" i="16"/>
  <c r="AG136" i="16"/>
  <c r="AT136" i="16"/>
  <c r="BG136" i="16"/>
  <c r="U136" i="16"/>
  <c r="AH136" i="16"/>
  <c r="AU136" i="16"/>
  <c r="V136" i="16"/>
  <c r="AI136" i="16"/>
  <c r="AV136" i="16"/>
  <c r="K163" i="16"/>
  <c r="W163" i="16"/>
  <c r="AI163" i="16"/>
  <c r="AU163" i="16"/>
  <c r="BG163" i="16"/>
  <c r="U163" i="16"/>
  <c r="AH163" i="16"/>
  <c r="AV163" i="16"/>
  <c r="V163" i="16"/>
  <c r="AJ163" i="16"/>
  <c r="AW163" i="16"/>
  <c r="J163" i="16"/>
  <c r="X163" i="16"/>
  <c r="L163" i="16"/>
  <c r="Y163" i="16"/>
  <c r="M163" i="16"/>
  <c r="Z163" i="16"/>
  <c r="AM163" i="16"/>
  <c r="AE163" i="16"/>
  <c r="AX163" i="16"/>
  <c r="N163" i="16"/>
  <c r="AF163" i="16"/>
  <c r="AY163" i="16"/>
  <c r="O163" i="16"/>
  <c r="AG163" i="16"/>
  <c r="AZ163" i="16"/>
  <c r="P163" i="16"/>
  <c r="AK163" i="16"/>
  <c r="BA163" i="16"/>
  <c r="Q163" i="16"/>
  <c r="AL163" i="16"/>
  <c r="BB163" i="16"/>
  <c r="R163" i="16"/>
  <c r="AN163" i="16"/>
  <c r="BC163" i="16"/>
  <c r="S163" i="16"/>
  <c r="AO163" i="16"/>
  <c r="BD163" i="16"/>
  <c r="T163" i="16"/>
  <c r="AP163" i="16"/>
  <c r="BE163" i="16"/>
  <c r="AA163" i="16"/>
  <c r="AQ163" i="16"/>
  <c r="BF163" i="16"/>
  <c r="AB163" i="16"/>
  <c r="AR163" i="16"/>
  <c r="AC163" i="16"/>
  <c r="AS163" i="16"/>
  <c r="AD163" i="16"/>
  <c r="AT163" i="16"/>
  <c r="K140" i="16"/>
  <c r="W140" i="16"/>
  <c r="AI140" i="16"/>
  <c r="AU140" i="16"/>
  <c r="BG140" i="16"/>
  <c r="S140" i="16"/>
  <c r="AF140" i="16"/>
  <c r="AS140" i="16"/>
  <c r="BF140" i="16"/>
  <c r="T140" i="16"/>
  <c r="AG140" i="16"/>
  <c r="AT140" i="16"/>
  <c r="U140" i="16"/>
  <c r="AH140" i="16"/>
  <c r="AV140" i="16"/>
  <c r="V140" i="16"/>
  <c r="AJ140" i="16"/>
  <c r="AW140" i="16"/>
  <c r="J140" i="16"/>
  <c r="X140" i="16"/>
  <c r="AK140" i="16"/>
  <c r="AX140" i="16"/>
  <c r="L140" i="16"/>
  <c r="Y140" i="16"/>
  <c r="AL140" i="16"/>
  <c r="AY140" i="16"/>
  <c r="M140" i="16"/>
  <c r="Z140" i="16"/>
  <c r="AM140" i="16"/>
  <c r="AZ140" i="16"/>
  <c r="N140" i="16"/>
  <c r="AA140" i="16"/>
  <c r="AN140" i="16"/>
  <c r="O140" i="16"/>
  <c r="AB140" i="16"/>
  <c r="P140" i="16"/>
  <c r="AC140" i="16"/>
  <c r="Q140" i="16"/>
  <c r="AD140" i="16"/>
  <c r="AQ140" i="16"/>
  <c r="BB140" i="16"/>
  <c r="BC140" i="16"/>
  <c r="BD140" i="16"/>
  <c r="BE140" i="16"/>
  <c r="R140" i="16"/>
  <c r="AE140" i="16"/>
  <c r="AO140" i="16"/>
  <c r="AP140" i="16"/>
  <c r="AR140" i="16"/>
  <c r="BA140" i="16"/>
  <c r="Q105" i="16"/>
  <c r="AC105" i="16"/>
  <c r="AO105" i="16"/>
  <c r="BA105" i="16"/>
  <c r="R105" i="16"/>
  <c r="AD105" i="16"/>
  <c r="AP105" i="16"/>
  <c r="BB105" i="16"/>
  <c r="S105" i="16"/>
  <c r="AE105" i="16"/>
  <c r="AQ105" i="16"/>
  <c r="BC105" i="16"/>
  <c r="T105" i="16"/>
  <c r="AF105" i="16"/>
  <c r="AR105" i="16"/>
  <c r="BD105" i="16"/>
  <c r="U105" i="16"/>
  <c r="AG105" i="16"/>
  <c r="AS105" i="16"/>
  <c r="BE105" i="16"/>
  <c r="J105" i="16"/>
  <c r="V105" i="16"/>
  <c r="AH105" i="16"/>
  <c r="AT105" i="16"/>
  <c r="BF105" i="16"/>
  <c r="K105" i="16"/>
  <c r="W105" i="16"/>
  <c r="AI105" i="16"/>
  <c r="AU105" i="16"/>
  <c r="BG105" i="16"/>
  <c r="L105" i="16"/>
  <c r="X105" i="16"/>
  <c r="AJ105" i="16"/>
  <c r="AV105" i="16"/>
  <c r="M105" i="16"/>
  <c r="Y105" i="16"/>
  <c r="AK105" i="16"/>
  <c r="AW105" i="16"/>
  <c r="N105" i="16"/>
  <c r="Z105" i="16"/>
  <c r="AL105" i="16"/>
  <c r="AX105" i="16"/>
  <c r="O105" i="16"/>
  <c r="AA105" i="16"/>
  <c r="AM105" i="16"/>
  <c r="AY105" i="16"/>
  <c r="P105" i="16"/>
  <c r="AB105" i="16"/>
  <c r="AN105" i="16"/>
  <c r="AZ105" i="16"/>
  <c r="O179" i="16"/>
  <c r="AA179" i="16"/>
  <c r="AM179" i="16"/>
  <c r="AY179" i="16"/>
  <c r="R179" i="16"/>
  <c r="AE179" i="16"/>
  <c r="AR179" i="16"/>
  <c r="BE179" i="16"/>
  <c r="S179" i="16"/>
  <c r="AF179" i="16"/>
  <c r="AS179" i="16"/>
  <c r="BF179" i="16"/>
  <c r="T179" i="16"/>
  <c r="AG179" i="16"/>
  <c r="AT179" i="16"/>
  <c r="BG179" i="16"/>
  <c r="U179" i="16"/>
  <c r="AH179" i="16"/>
  <c r="AU179" i="16"/>
  <c r="V179" i="16"/>
  <c r="AI179" i="16"/>
  <c r="AV179" i="16"/>
  <c r="J179" i="16"/>
  <c r="W179" i="16"/>
  <c r="AJ179" i="16"/>
  <c r="AW179" i="16"/>
  <c r="K179" i="16"/>
  <c r="X179" i="16"/>
  <c r="AK179" i="16"/>
  <c r="AX179" i="16"/>
  <c r="L179" i="16"/>
  <c r="Y179" i="16"/>
  <c r="AL179" i="16"/>
  <c r="AZ179" i="16"/>
  <c r="M179" i="16"/>
  <c r="Z179" i="16"/>
  <c r="AN179" i="16"/>
  <c r="BA179" i="16"/>
  <c r="N179" i="16"/>
  <c r="AB179" i="16"/>
  <c r="AO179" i="16"/>
  <c r="BB179" i="16"/>
  <c r="P179" i="16"/>
  <c r="AC179" i="16"/>
  <c r="AP179" i="16"/>
  <c r="BC179" i="16"/>
  <c r="Q179" i="16"/>
  <c r="AD179" i="16"/>
  <c r="AQ179" i="16"/>
  <c r="BD179" i="16"/>
  <c r="O144" i="16"/>
  <c r="AA144" i="16"/>
  <c r="AM144" i="16"/>
  <c r="AY144" i="16"/>
  <c r="P144" i="16"/>
  <c r="AC144" i="16"/>
  <c r="AP144" i="16"/>
  <c r="BC144" i="16"/>
  <c r="Q144" i="16"/>
  <c r="AD144" i="16"/>
  <c r="AQ144" i="16"/>
  <c r="BD144" i="16"/>
  <c r="R144" i="16"/>
  <c r="AE144" i="16"/>
  <c r="AR144" i="16"/>
  <c r="BE144" i="16"/>
  <c r="N144" i="16"/>
  <c r="AH144" i="16"/>
  <c r="AX144" i="16"/>
  <c r="S144" i="16"/>
  <c r="AI144" i="16"/>
  <c r="AZ144" i="16"/>
  <c r="T144" i="16"/>
  <c r="AJ144" i="16"/>
  <c r="BA144" i="16"/>
  <c r="U144" i="16"/>
  <c r="AK144" i="16"/>
  <c r="BB144" i="16"/>
  <c r="V144" i="16"/>
  <c r="AL144" i="16"/>
  <c r="BF144" i="16"/>
  <c r="W144" i="16"/>
  <c r="AN144" i="16"/>
  <c r="BG144" i="16"/>
  <c r="X144" i="16"/>
  <c r="AO144" i="16"/>
  <c r="Y144" i="16"/>
  <c r="AS144" i="16"/>
  <c r="J144" i="16"/>
  <c r="Z144" i="16"/>
  <c r="AT144" i="16"/>
  <c r="K144" i="16"/>
  <c r="AB144" i="16"/>
  <c r="AU144" i="16"/>
  <c r="L144" i="16"/>
  <c r="AF144" i="16"/>
  <c r="AV144" i="16"/>
  <c r="M144" i="16"/>
  <c r="AG144" i="16"/>
  <c r="AW144" i="16"/>
  <c r="U109" i="16"/>
  <c r="AG109" i="16"/>
  <c r="AS109" i="16"/>
  <c r="BE109" i="16"/>
  <c r="J109" i="16"/>
  <c r="V109" i="16"/>
  <c r="AH109" i="16"/>
  <c r="AT109" i="16"/>
  <c r="BF109" i="16"/>
  <c r="K109" i="16"/>
  <c r="W109" i="16"/>
  <c r="AI109" i="16"/>
  <c r="AU109" i="16"/>
  <c r="BG109" i="16"/>
  <c r="L109" i="16"/>
  <c r="X109" i="16"/>
  <c r="AJ109" i="16"/>
  <c r="M109" i="16"/>
  <c r="Y109" i="16"/>
  <c r="AK109" i="16"/>
  <c r="N109" i="16"/>
  <c r="Z109" i="16"/>
  <c r="AL109" i="16"/>
  <c r="O109" i="16"/>
  <c r="AA109" i="16"/>
  <c r="P109" i="16"/>
  <c r="Q109" i="16"/>
  <c r="R109" i="16"/>
  <c r="S109" i="16"/>
  <c r="AC109" i="16"/>
  <c r="AX109" i="16"/>
  <c r="AD109" i="16"/>
  <c r="AY109" i="16"/>
  <c r="AE109" i="16"/>
  <c r="AZ109" i="16"/>
  <c r="AF109" i="16"/>
  <c r="BA109" i="16"/>
  <c r="AM109" i="16"/>
  <c r="BB109" i="16"/>
  <c r="AN109" i="16"/>
  <c r="BC109" i="16"/>
  <c r="AO109" i="16"/>
  <c r="BD109" i="16"/>
  <c r="AP109" i="16"/>
  <c r="AQ109" i="16"/>
  <c r="AR109" i="16"/>
  <c r="T109" i="16"/>
  <c r="AV109" i="16"/>
  <c r="AB109" i="16"/>
  <c r="AW109" i="16"/>
  <c r="S183" i="16"/>
  <c r="AE183" i="16"/>
  <c r="AQ183" i="16"/>
  <c r="BC183" i="16"/>
  <c r="N183" i="16"/>
  <c r="AA183" i="16"/>
  <c r="AN183" i="16"/>
  <c r="BA183" i="16"/>
  <c r="BB183" i="16"/>
  <c r="O183" i="16"/>
  <c r="AB183" i="16"/>
  <c r="AO183" i="16"/>
  <c r="P183" i="16"/>
  <c r="AC183" i="16"/>
  <c r="AP183" i="16"/>
  <c r="BD183" i="16"/>
  <c r="K183" i="16"/>
  <c r="AD183" i="16"/>
  <c r="AU183" i="16"/>
  <c r="L183" i="16"/>
  <c r="AF183" i="16"/>
  <c r="AV183" i="16"/>
  <c r="Z183" i="16"/>
  <c r="M183" i="16"/>
  <c r="AG183" i="16"/>
  <c r="AW183" i="16"/>
  <c r="AT183" i="16"/>
  <c r="Q183" i="16"/>
  <c r="AH183" i="16"/>
  <c r="AX183" i="16"/>
  <c r="R183" i="16"/>
  <c r="AI183" i="16"/>
  <c r="AY183" i="16"/>
  <c r="T183" i="16"/>
  <c r="AJ183" i="16"/>
  <c r="AZ183" i="16"/>
  <c r="U183" i="16"/>
  <c r="AK183" i="16"/>
  <c r="BE183" i="16"/>
  <c r="V183" i="16"/>
  <c r="AL183" i="16"/>
  <c r="BF183" i="16"/>
  <c r="J183" i="16"/>
  <c r="W183" i="16"/>
  <c r="AM183" i="16"/>
  <c r="BG183" i="16"/>
  <c r="X183" i="16"/>
  <c r="AR183" i="16"/>
  <c r="Y183" i="16"/>
  <c r="AS183" i="16"/>
  <c r="S148" i="16"/>
  <c r="AE148" i="16"/>
  <c r="AQ148" i="16"/>
  <c r="BC148" i="16"/>
  <c r="L148" i="16"/>
  <c r="Y148" i="16"/>
  <c r="AL148" i="16"/>
  <c r="AY148" i="16"/>
  <c r="V148" i="16"/>
  <c r="AJ148" i="16"/>
  <c r="AX148" i="16"/>
  <c r="W148" i="16"/>
  <c r="AK148" i="16"/>
  <c r="AZ148" i="16"/>
  <c r="J148" i="16"/>
  <c r="X148" i="16"/>
  <c r="AM148" i="16"/>
  <c r="BA148" i="16"/>
  <c r="K148" i="16"/>
  <c r="Z148" i="16"/>
  <c r="AN148" i="16"/>
  <c r="BB148" i="16"/>
  <c r="M148" i="16"/>
  <c r="AA148" i="16"/>
  <c r="AO148" i="16"/>
  <c r="BD148" i="16"/>
  <c r="N148" i="16"/>
  <c r="AB148" i="16"/>
  <c r="AP148" i="16"/>
  <c r="BE148" i="16"/>
  <c r="O148" i="16"/>
  <c r="AC148" i="16"/>
  <c r="AR148" i="16"/>
  <c r="BF148" i="16"/>
  <c r="P148" i="16"/>
  <c r="AD148" i="16"/>
  <c r="AS148" i="16"/>
  <c r="BG148" i="16"/>
  <c r="Q148" i="16"/>
  <c r="AF148" i="16"/>
  <c r="AT148" i="16"/>
  <c r="R148" i="16"/>
  <c r="AG148" i="16"/>
  <c r="AU148" i="16"/>
  <c r="T148" i="16"/>
  <c r="AH148" i="16"/>
  <c r="AV148" i="16"/>
  <c r="U148" i="16"/>
  <c r="AI148" i="16"/>
  <c r="AW148" i="16"/>
  <c r="M113" i="16"/>
  <c r="Y113" i="16"/>
  <c r="AK113" i="16"/>
  <c r="AW113" i="16"/>
  <c r="N113" i="16"/>
  <c r="Z113" i="16"/>
  <c r="AL113" i="16"/>
  <c r="AX113" i="16"/>
  <c r="O113" i="16"/>
  <c r="AA113" i="16"/>
  <c r="AM113" i="16"/>
  <c r="AY113" i="16"/>
  <c r="X113" i="16"/>
  <c r="AP113" i="16"/>
  <c r="BE113" i="16"/>
  <c r="J113" i="16"/>
  <c r="AB113" i="16"/>
  <c r="AQ113" i="16"/>
  <c r="BF113" i="16"/>
  <c r="K113" i="16"/>
  <c r="AC113" i="16"/>
  <c r="AR113" i="16"/>
  <c r="BG113" i="16"/>
  <c r="L113" i="16"/>
  <c r="AD113" i="16"/>
  <c r="AS113" i="16"/>
  <c r="P113" i="16"/>
  <c r="AE113" i="16"/>
  <c r="AT113" i="16"/>
  <c r="Q113" i="16"/>
  <c r="AF113" i="16"/>
  <c r="AU113" i="16"/>
  <c r="R113" i="16"/>
  <c r="AG113" i="16"/>
  <c r="AV113" i="16"/>
  <c r="S113" i="16"/>
  <c r="AH113" i="16"/>
  <c r="AZ113" i="16"/>
  <c r="T113" i="16"/>
  <c r="AI113" i="16"/>
  <c r="BA113" i="16"/>
  <c r="U113" i="16"/>
  <c r="AJ113" i="16"/>
  <c r="BB113" i="16"/>
  <c r="V113" i="16"/>
  <c r="AN113" i="16"/>
  <c r="BC113" i="16"/>
  <c r="W113" i="16"/>
  <c r="AO113" i="16"/>
  <c r="BD113" i="16"/>
  <c r="M151" i="16"/>
  <c r="Y151" i="16"/>
  <c r="AK151" i="16"/>
  <c r="AW151" i="16"/>
  <c r="S151" i="16"/>
  <c r="AF151" i="16"/>
  <c r="AS151" i="16"/>
  <c r="BF151" i="16"/>
  <c r="O151" i="16"/>
  <c r="AC151" i="16"/>
  <c r="AQ151" i="16"/>
  <c r="BE151" i="16"/>
  <c r="P151" i="16"/>
  <c r="AD151" i="16"/>
  <c r="AR151" i="16"/>
  <c r="BG151" i="16"/>
  <c r="Q151" i="16"/>
  <c r="AE151" i="16"/>
  <c r="AT151" i="16"/>
  <c r="R151" i="16"/>
  <c r="AG151" i="16"/>
  <c r="AU151" i="16"/>
  <c r="T151" i="16"/>
  <c r="AH151" i="16"/>
  <c r="AV151" i="16"/>
  <c r="U151" i="16"/>
  <c r="AI151" i="16"/>
  <c r="AX151" i="16"/>
  <c r="V151" i="16"/>
  <c r="AJ151" i="16"/>
  <c r="AY151" i="16"/>
  <c r="W151" i="16"/>
  <c r="AL151" i="16"/>
  <c r="AZ151" i="16"/>
  <c r="J151" i="16"/>
  <c r="X151" i="16"/>
  <c r="AM151" i="16"/>
  <c r="BA151" i="16"/>
  <c r="K151" i="16"/>
  <c r="Z151" i="16"/>
  <c r="AN151" i="16"/>
  <c r="BB151" i="16"/>
  <c r="L151" i="16"/>
  <c r="AA151" i="16"/>
  <c r="AO151" i="16"/>
  <c r="BC151" i="16"/>
  <c r="N151" i="16"/>
  <c r="AB151" i="16"/>
  <c r="AP151" i="16"/>
  <c r="BD151" i="16"/>
  <c r="O118" i="16"/>
  <c r="AA118" i="16"/>
  <c r="AM118" i="16"/>
  <c r="AY118" i="16"/>
  <c r="L118" i="16"/>
  <c r="Y118" i="16"/>
  <c r="AL118" i="16"/>
  <c r="AZ118" i="16"/>
  <c r="M118" i="16"/>
  <c r="Z118" i="16"/>
  <c r="AN118" i="16"/>
  <c r="BA118" i="16"/>
  <c r="N118" i="16"/>
  <c r="AB118" i="16"/>
  <c r="AO118" i="16"/>
  <c r="BB118" i="16"/>
  <c r="P118" i="16"/>
  <c r="AC118" i="16"/>
  <c r="AP118" i="16"/>
  <c r="BC118" i="16"/>
  <c r="Q118" i="16"/>
  <c r="AD118" i="16"/>
  <c r="AQ118" i="16"/>
  <c r="BD118" i="16"/>
  <c r="R118" i="16"/>
  <c r="AE118" i="16"/>
  <c r="AR118" i="16"/>
  <c r="BE118" i="16"/>
  <c r="S118" i="16"/>
  <c r="AF118" i="16"/>
  <c r="AS118" i="16"/>
  <c r="BF118" i="16"/>
  <c r="T118" i="16"/>
  <c r="AG118" i="16"/>
  <c r="AT118" i="16"/>
  <c r="BG118" i="16"/>
  <c r="U118" i="16"/>
  <c r="AH118" i="16"/>
  <c r="AU118" i="16"/>
  <c r="V118" i="16"/>
  <c r="AI118" i="16"/>
  <c r="AV118" i="16"/>
  <c r="J118" i="16"/>
  <c r="W118" i="16"/>
  <c r="AJ118" i="16"/>
  <c r="AW118" i="16"/>
  <c r="X118" i="16"/>
  <c r="AK118" i="16"/>
  <c r="AX118" i="16"/>
  <c r="K118" i="16"/>
  <c r="K134" i="16"/>
  <c r="W134" i="16"/>
  <c r="AI134" i="16"/>
  <c r="AU134" i="16"/>
  <c r="BG134" i="16"/>
  <c r="R134" i="16"/>
  <c r="AE134" i="16"/>
  <c r="AR134" i="16"/>
  <c r="BE134" i="16"/>
  <c r="S134" i="16"/>
  <c r="AF134" i="16"/>
  <c r="AS134" i="16"/>
  <c r="BF134" i="16"/>
  <c r="T134" i="16"/>
  <c r="AG134" i="16"/>
  <c r="AT134" i="16"/>
  <c r="U134" i="16"/>
  <c r="AH134" i="16"/>
  <c r="AV134" i="16"/>
  <c r="V134" i="16"/>
  <c r="AJ134" i="16"/>
  <c r="AW134" i="16"/>
  <c r="J134" i="16"/>
  <c r="X134" i="16"/>
  <c r="AK134" i="16"/>
  <c r="AX134" i="16"/>
  <c r="L134" i="16"/>
  <c r="Y134" i="16"/>
  <c r="AL134" i="16"/>
  <c r="AY134" i="16"/>
  <c r="M134" i="16"/>
  <c r="Z134" i="16"/>
  <c r="AM134" i="16"/>
  <c r="AZ134" i="16"/>
  <c r="N134" i="16"/>
  <c r="AA134" i="16"/>
  <c r="AN134" i="16"/>
  <c r="BA134" i="16"/>
  <c r="O134" i="16"/>
  <c r="AB134" i="16"/>
  <c r="AO134" i="16"/>
  <c r="BB134" i="16"/>
  <c r="P134" i="16"/>
  <c r="AC134" i="16"/>
  <c r="AP134" i="16"/>
  <c r="BC134" i="16"/>
  <c r="Q134" i="16"/>
  <c r="AD134" i="16"/>
  <c r="AQ134" i="16"/>
  <c r="BD134" i="16"/>
  <c r="M107" i="16"/>
  <c r="Y107" i="16"/>
  <c r="AK107" i="16"/>
  <c r="AW107" i="16"/>
  <c r="N107" i="16"/>
  <c r="Z107" i="16"/>
  <c r="AL107" i="16"/>
  <c r="AX107" i="16"/>
  <c r="O107" i="16"/>
  <c r="AA107" i="16"/>
  <c r="AM107" i="16"/>
  <c r="AY107" i="16"/>
  <c r="P107" i="16"/>
  <c r="AB107" i="16"/>
  <c r="AN107" i="16"/>
  <c r="AZ107" i="16"/>
  <c r="Q107" i="16"/>
  <c r="AC107" i="16"/>
  <c r="AO107" i="16"/>
  <c r="BA107" i="16"/>
  <c r="R107" i="16"/>
  <c r="AD107" i="16"/>
  <c r="AP107" i="16"/>
  <c r="BB107" i="16"/>
  <c r="S107" i="16"/>
  <c r="AE107" i="16"/>
  <c r="AQ107" i="16"/>
  <c r="BC107" i="16"/>
  <c r="T107" i="16"/>
  <c r="AF107" i="16"/>
  <c r="AR107" i="16"/>
  <c r="BD107" i="16"/>
  <c r="U107" i="16"/>
  <c r="AG107" i="16"/>
  <c r="AS107" i="16"/>
  <c r="BE107" i="16"/>
  <c r="J107" i="16"/>
  <c r="V107" i="16"/>
  <c r="AH107" i="16"/>
  <c r="AT107" i="16"/>
  <c r="BF107" i="16"/>
  <c r="K107" i="16"/>
  <c r="W107" i="16"/>
  <c r="AI107" i="16"/>
  <c r="AU107" i="16"/>
  <c r="BG107" i="16"/>
  <c r="L107" i="16"/>
  <c r="X107" i="16"/>
  <c r="AJ107" i="16"/>
  <c r="AV107" i="16"/>
  <c r="K146" i="16"/>
  <c r="W146" i="16"/>
  <c r="AI146" i="16"/>
  <c r="AU146" i="16"/>
  <c r="BG146" i="16"/>
  <c r="T146" i="16"/>
  <c r="AG146" i="16"/>
  <c r="AT146" i="16"/>
  <c r="U146" i="16"/>
  <c r="V146" i="16"/>
  <c r="S146" i="16"/>
  <c r="AK146" i="16"/>
  <c r="AY146" i="16"/>
  <c r="X146" i="16"/>
  <c r="AL146" i="16"/>
  <c r="AZ146" i="16"/>
  <c r="Y146" i="16"/>
  <c r="AM146" i="16"/>
  <c r="BA146" i="16"/>
  <c r="Z146" i="16"/>
  <c r="AN146" i="16"/>
  <c r="BB146" i="16"/>
  <c r="J146" i="16"/>
  <c r="AA146" i="16"/>
  <c r="AO146" i="16"/>
  <c r="BC146" i="16"/>
  <c r="L146" i="16"/>
  <c r="AB146" i="16"/>
  <c r="AP146" i="16"/>
  <c r="BD146" i="16"/>
  <c r="M146" i="16"/>
  <c r="AC146" i="16"/>
  <c r="AQ146" i="16"/>
  <c r="BE146" i="16"/>
  <c r="N146" i="16"/>
  <c r="AD146" i="16"/>
  <c r="AR146" i="16"/>
  <c r="BF146" i="16"/>
  <c r="O146" i="16"/>
  <c r="AE146" i="16"/>
  <c r="AS146" i="16"/>
  <c r="P146" i="16"/>
  <c r="AF146" i="16"/>
  <c r="AV146" i="16"/>
  <c r="Q146" i="16"/>
  <c r="AH146" i="16"/>
  <c r="AW146" i="16"/>
  <c r="R146" i="16"/>
  <c r="AJ146" i="16"/>
  <c r="AX146" i="16"/>
  <c r="U121" i="16"/>
  <c r="AG121" i="16"/>
  <c r="AS121" i="16"/>
  <c r="BE121" i="16"/>
  <c r="S121" i="16"/>
  <c r="AF121" i="16"/>
  <c r="AT121" i="16"/>
  <c r="BG121" i="16"/>
  <c r="T121" i="16"/>
  <c r="AH121" i="16"/>
  <c r="AU121" i="16"/>
  <c r="V121" i="16"/>
  <c r="AI121" i="16"/>
  <c r="AV121" i="16"/>
  <c r="J121" i="16"/>
  <c r="W121" i="16"/>
  <c r="AJ121" i="16"/>
  <c r="AW121" i="16"/>
  <c r="K121" i="16"/>
  <c r="X121" i="16"/>
  <c r="AK121" i="16"/>
  <c r="AX121" i="16"/>
  <c r="L121" i="16"/>
  <c r="Y121" i="16"/>
  <c r="AL121" i="16"/>
  <c r="AY121" i="16"/>
  <c r="M121" i="16"/>
  <c r="Z121" i="16"/>
  <c r="AM121" i="16"/>
  <c r="AZ121" i="16"/>
  <c r="N121" i="16"/>
  <c r="AA121" i="16"/>
  <c r="AN121" i="16"/>
  <c r="BA121" i="16"/>
  <c r="O121" i="16"/>
  <c r="AB121" i="16"/>
  <c r="AO121" i="16"/>
  <c r="BB121" i="16"/>
  <c r="P121" i="16"/>
  <c r="AC121" i="16"/>
  <c r="AP121" i="16"/>
  <c r="BC121" i="16"/>
  <c r="Q121" i="16"/>
  <c r="AD121" i="16"/>
  <c r="AQ121" i="16"/>
  <c r="BD121" i="16"/>
  <c r="AE121" i="16"/>
  <c r="AR121" i="16"/>
  <c r="BF121" i="16"/>
  <c r="R121" i="16"/>
  <c r="S153" i="16"/>
  <c r="AE153" i="16"/>
  <c r="AQ153" i="16"/>
  <c r="BC153" i="16"/>
  <c r="K153" i="16"/>
  <c r="X153" i="16"/>
  <c r="AK153" i="16"/>
  <c r="AX153" i="16"/>
  <c r="L153" i="16"/>
  <c r="Y153" i="16"/>
  <c r="AL153" i="16"/>
  <c r="AY153" i="16"/>
  <c r="M153" i="16"/>
  <c r="Z153" i="16"/>
  <c r="AM153" i="16"/>
  <c r="AZ153" i="16"/>
  <c r="N153" i="16"/>
  <c r="AA153" i="16"/>
  <c r="AN153" i="16"/>
  <c r="BA153" i="16"/>
  <c r="O153" i="16"/>
  <c r="AB153" i="16"/>
  <c r="AO153" i="16"/>
  <c r="BB153" i="16"/>
  <c r="P153" i="16"/>
  <c r="AC153" i="16"/>
  <c r="AP153" i="16"/>
  <c r="BD153" i="16"/>
  <c r="Q153" i="16"/>
  <c r="AD153" i="16"/>
  <c r="AR153" i="16"/>
  <c r="BE153" i="16"/>
  <c r="R153" i="16"/>
  <c r="AF153" i="16"/>
  <c r="AS153" i="16"/>
  <c r="BF153" i="16"/>
  <c r="T153" i="16"/>
  <c r="AG153" i="16"/>
  <c r="AT153" i="16"/>
  <c r="BG153" i="16"/>
  <c r="U153" i="16"/>
  <c r="AH153" i="16"/>
  <c r="AU153" i="16"/>
  <c r="V153" i="16"/>
  <c r="AI153" i="16"/>
  <c r="AV153" i="16"/>
  <c r="J153" i="16"/>
  <c r="W153" i="16"/>
  <c r="AJ153" i="16"/>
  <c r="AW153" i="16"/>
  <c r="S122" i="16"/>
  <c r="AE122" i="16"/>
  <c r="AQ122" i="16"/>
  <c r="BC122" i="16"/>
  <c r="V122" i="16"/>
  <c r="AI122" i="16"/>
  <c r="AV122" i="16"/>
  <c r="J122" i="16"/>
  <c r="W122" i="16"/>
  <c r="AJ122" i="16"/>
  <c r="AW122" i="16"/>
  <c r="K122" i="16"/>
  <c r="X122" i="16"/>
  <c r="AK122" i="16"/>
  <c r="AX122" i="16"/>
  <c r="L122" i="16"/>
  <c r="Y122" i="16"/>
  <c r="AL122" i="16"/>
  <c r="AY122" i="16"/>
  <c r="M122" i="16"/>
  <c r="Z122" i="16"/>
  <c r="AM122" i="16"/>
  <c r="AZ122" i="16"/>
  <c r="N122" i="16"/>
  <c r="AA122" i="16"/>
  <c r="AN122" i="16"/>
  <c r="BA122" i="16"/>
  <c r="O122" i="16"/>
  <c r="AB122" i="16"/>
  <c r="AO122" i="16"/>
  <c r="BB122" i="16"/>
  <c r="P122" i="16"/>
  <c r="AC122" i="16"/>
  <c r="AP122" i="16"/>
  <c r="BD122" i="16"/>
  <c r="Q122" i="16"/>
  <c r="AD122" i="16"/>
  <c r="AR122" i="16"/>
  <c r="BE122" i="16"/>
  <c r="R122" i="16"/>
  <c r="AF122" i="16"/>
  <c r="AS122" i="16"/>
  <c r="BF122" i="16"/>
  <c r="T122" i="16"/>
  <c r="AG122" i="16"/>
  <c r="AT122" i="16"/>
  <c r="BG122" i="16"/>
  <c r="U122" i="16"/>
  <c r="AH122" i="16"/>
  <c r="AU122" i="16"/>
  <c r="S165" i="16"/>
  <c r="AE165" i="16"/>
  <c r="AQ165" i="16"/>
  <c r="BC165" i="16"/>
  <c r="M165" i="16"/>
  <c r="Z165" i="16"/>
  <c r="AM165" i="16"/>
  <c r="AZ165" i="16"/>
  <c r="U165" i="16"/>
  <c r="AI165" i="16"/>
  <c r="AW165" i="16"/>
  <c r="V165" i="16"/>
  <c r="AJ165" i="16"/>
  <c r="AX165" i="16"/>
  <c r="W165" i="16"/>
  <c r="AK165" i="16"/>
  <c r="AY165" i="16"/>
  <c r="J165" i="16"/>
  <c r="X165" i="16"/>
  <c r="AL165" i="16"/>
  <c r="BA165" i="16"/>
  <c r="K165" i="16"/>
  <c r="Y165" i="16"/>
  <c r="AN165" i="16"/>
  <c r="BB165" i="16"/>
  <c r="L165" i="16"/>
  <c r="AA165" i="16"/>
  <c r="AO165" i="16"/>
  <c r="BD165" i="16"/>
  <c r="N165" i="16"/>
  <c r="AB165" i="16"/>
  <c r="AP165" i="16"/>
  <c r="BE165" i="16"/>
  <c r="O165" i="16"/>
  <c r="AC165" i="16"/>
  <c r="AR165" i="16"/>
  <c r="BF165" i="16"/>
  <c r="P165" i="16"/>
  <c r="AD165" i="16"/>
  <c r="AS165" i="16"/>
  <c r="BG165" i="16"/>
  <c r="Q165" i="16"/>
  <c r="AF165" i="16"/>
  <c r="AT165" i="16"/>
  <c r="R165" i="16"/>
  <c r="AG165" i="16"/>
  <c r="AU165" i="16"/>
  <c r="T165" i="16"/>
  <c r="AH165" i="16"/>
  <c r="AV165" i="16"/>
  <c r="S142" i="16"/>
  <c r="AE142" i="16"/>
  <c r="AQ142" i="16"/>
  <c r="BC142" i="16"/>
  <c r="K142" i="16"/>
  <c r="X142" i="16"/>
  <c r="AK142" i="16"/>
  <c r="AX142" i="16"/>
  <c r="L142" i="16"/>
  <c r="Y142" i="16"/>
  <c r="AL142" i="16"/>
  <c r="AY142" i="16"/>
  <c r="M142" i="16"/>
  <c r="Z142" i="16"/>
  <c r="AM142" i="16"/>
  <c r="AZ142" i="16"/>
  <c r="J142" i="16"/>
  <c r="AC142" i="16"/>
  <c r="AT142" i="16"/>
  <c r="N142" i="16"/>
  <c r="AD142" i="16"/>
  <c r="AU142" i="16"/>
  <c r="O142" i="16"/>
  <c r="AF142" i="16"/>
  <c r="AV142" i="16"/>
  <c r="P142" i="16"/>
  <c r="AG142" i="16"/>
  <c r="AW142" i="16"/>
  <c r="Q142" i="16"/>
  <c r="AH142" i="16"/>
  <c r="BA142" i="16"/>
  <c r="R142" i="16"/>
  <c r="AI142" i="16"/>
  <c r="BB142" i="16"/>
  <c r="T142" i="16"/>
  <c r="AJ142" i="16"/>
  <c r="BD142" i="16"/>
  <c r="U142" i="16"/>
  <c r="AN142" i="16"/>
  <c r="BE142" i="16"/>
  <c r="V142" i="16"/>
  <c r="AO142" i="16"/>
  <c r="BF142" i="16"/>
  <c r="W142" i="16"/>
  <c r="AP142" i="16"/>
  <c r="BG142" i="16"/>
  <c r="AA142" i="16"/>
  <c r="AR142" i="16"/>
  <c r="AB142" i="16"/>
  <c r="AS142" i="16"/>
  <c r="Q117" i="16"/>
  <c r="AC117" i="16"/>
  <c r="AO117" i="16"/>
  <c r="BA117" i="16"/>
  <c r="J117" i="16"/>
  <c r="W117" i="16"/>
  <c r="AJ117" i="16"/>
  <c r="AW117" i="16"/>
  <c r="K117" i="16"/>
  <c r="X117" i="16"/>
  <c r="AK117" i="16"/>
  <c r="AX117" i="16"/>
  <c r="L117" i="16"/>
  <c r="Y117" i="16"/>
  <c r="AL117" i="16"/>
  <c r="AY117" i="16"/>
  <c r="M117" i="16"/>
  <c r="Z117" i="16"/>
  <c r="AM117" i="16"/>
  <c r="AZ117" i="16"/>
  <c r="N117" i="16"/>
  <c r="AA117" i="16"/>
  <c r="AN117" i="16"/>
  <c r="BB117" i="16"/>
  <c r="O117" i="16"/>
  <c r="AB117" i="16"/>
  <c r="AP117" i="16"/>
  <c r="BC117" i="16"/>
  <c r="P117" i="16"/>
  <c r="AD117" i="16"/>
  <c r="AQ117" i="16"/>
  <c r="BD117" i="16"/>
  <c r="R117" i="16"/>
  <c r="AE117" i="16"/>
  <c r="AR117" i="16"/>
  <c r="BE117" i="16"/>
  <c r="S117" i="16"/>
  <c r="AF117" i="16"/>
  <c r="AS117" i="16"/>
  <c r="BF117" i="16"/>
  <c r="T117" i="16"/>
  <c r="AG117" i="16"/>
  <c r="AT117" i="16"/>
  <c r="BG117" i="16"/>
  <c r="U117" i="16"/>
  <c r="AH117" i="16"/>
  <c r="AU117" i="16"/>
  <c r="V117" i="16"/>
  <c r="AI117" i="16"/>
  <c r="AV117" i="16"/>
  <c r="K157" i="16"/>
  <c r="W157" i="16"/>
  <c r="AI157" i="16"/>
  <c r="AU157" i="16"/>
  <c r="BG157" i="16"/>
  <c r="T157" i="16"/>
  <c r="AG157" i="16"/>
  <c r="AT157" i="16"/>
  <c r="U157" i="16"/>
  <c r="AH157" i="16"/>
  <c r="AV157" i="16"/>
  <c r="V157" i="16"/>
  <c r="AJ157" i="16"/>
  <c r="AW157" i="16"/>
  <c r="J157" i="16"/>
  <c r="X157" i="16"/>
  <c r="AK157" i="16"/>
  <c r="AX157" i="16"/>
  <c r="L157" i="16"/>
  <c r="Y157" i="16"/>
  <c r="AL157" i="16"/>
  <c r="AY157" i="16"/>
  <c r="M157" i="16"/>
  <c r="Z157" i="16"/>
  <c r="AM157" i="16"/>
  <c r="AZ157" i="16"/>
  <c r="N157" i="16"/>
  <c r="AA157" i="16"/>
  <c r="AN157" i="16"/>
  <c r="BA157" i="16"/>
  <c r="O157" i="16"/>
  <c r="AB157" i="16"/>
  <c r="AO157" i="16"/>
  <c r="BB157" i="16"/>
  <c r="P157" i="16"/>
  <c r="AC157" i="16"/>
  <c r="AP157" i="16"/>
  <c r="BC157" i="16"/>
  <c r="Q157" i="16"/>
  <c r="AD157" i="16"/>
  <c r="AQ157" i="16"/>
  <c r="BD157" i="16"/>
  <c r="R157" i="16"/>
  <c r="AE157" i="16"/>
  <c r="AR157" i="16"/>
  <c r="BE157" i="16"/>
  <c r="S157" i="16"/>
  <c r="AF157" i="16"/>
  <c r="AS157" i="16"/>
  <c r="BF157" i="16"/>
  <c r="O161" i="16"/>
  <c r="AA161" i="16"/>
  <c r="AM161" i="16"/>
  <c r="AY161" i="16"/>
  <c r="Q161" i="16"/>
  <c r="AD161" i="16"/>
  <c r="AQ161" i="16"/>
  <c r="BD161" i="16"/>
  <c r="R161" i="16"/>
  <c r="AE161" i="16"/>
  <c r="AR161" i="16"/>
  <c r="BE161" i="16"/>
  <c r="S161" i="16"/>
  <c r="AF161" i="16"/>
  <c r="AS161" i="16"/>
  <c r="BF161" i="16"/>
  <c r="T161" i="16"/>
  <c r="AG161" i="16"/>
  <c r="AT161" i="16"/>
  <c r="BG161" i="16"/>
  <c r="U161" i="16"/>
  <c r="AH161" i="16"/>
  <c r="AU161" i="16"/>
  <c r="V161" i="16"/>
  <c r="AO161" i="16"/>
  <c r="W161" i="16"/>
  <c r="AP161" i="16"/>
  <c r="X161" i="16"/>
  <c r="AV161" i="16"/>
  <c r="Y161" i="16"/>
  <c r="AW161" i="16"/>
  <c r="Z161" i="16"/>
  <c r="AX161" i="16"/>
  <c r="AB161" i="16"/>
  <c r="AZ161" i="16"/>
  <c r="J161" i="16"/>
  <c r="AC161" i="16"/>
  <c r="BA161" i="16"/>
  <c r="K161" i="16"/>
  <c r="AI161" i="16"/>
  <c r="BB161" i="16"/>
  <c r="L161" i="16"/>
  <c r="AJ161" i="16"/>
  <c r="BC161" i="16"/>
  <c r="M161" i="16"/>
  <c r="AK161" i="16"/>
  <c r="N161" i="16"/>
  <c r="AL161" i="16"/>
  <c r="P161" i="16"/>
  <c r="AN161" i="16"/>
  <c r="K152" i="16"/>
  <c r="U152" i="16"/>
  <c r="AG152" i="16"/>
  <c r="AS152" i="16"/>
  <c r="BE152" i="16"/>
  <c r="V152" i="16"/>
  <c r="AI152" i="16"/>
  <c r="AV152" i="16"/>
  <c r="W152" i="16"/>
  <c r="AJ152" i="16"/>
  <c r="AW152" i="16"/>
  <c r="J152" i="16"/>
  <c r="X152" i="16"/>
  <c r="AK152" i="16"/>
  <c r="AX152" i="16"/>
  <c r="L152" i="16"/>
  <c r="Y152" i="16"/>
  <c r="AL152" i="16"/>
  <c r="AY152" i="16"/>
  <c r="M152" i="16"/>
  <c r="Z152" i="16"/>
  <c r="AM152" i="16"/>
  <c r="AZ152" i="16"/>
  <c r="N152" i="16"/>
  <c r="AA152" i="16"/>
  <c r="AN152" i="16"/>
  <c r="BA152" i="16"/>
  <c r="O152" i="16"/>
  <c r="AB152" i="16"/>
  <c r="AO152" i="16"/>
  <c r="BB152" i="16"/>
  <c r="P152" i="16"/>
  <c r="AC152" i="16"/>
  <c r="AP152" i="16"/>
  <c r="BC152" i="16"/>
  <c r="Q152" i="16"/>
  <c r="AD152" i="16"/>
  <c r="AQ152" i="16"/>
  <c r="BD152" i="16"/>
  <c r="R152" i="16"/>
  <c r="AE152" i="16"/>
  <c r="AR152" i="16"/>
  <c r="BF152" i="16"/>
  <c r="S152" i="16"/>
  <c r="AF152" i="16"/>
  <c r="AT152" i="16"/>
  <c r="BG152" i="16"/>
  <c r="AU152" i="16"/>
  <c r="T152" i="16"/>
  <c r="AH152" i="16"/>
  <c r="M156" i="16"/>
  <c r="Y156" i="16"/>
  <c r="AK156" i="16"/>
  <c r="AW156" i="16"/>
  <c r="R156" i="16"/>
  <c r="AE156" i="16"/>
  <c r="AR156" i="16"/>
  <c r="BE156" i="16"/>
  <c r="S156" i="16"/>
  <c r="AF156" i="16"/>
  <c r="AS156" i="16"/>
  <c r="BF156" i="16"/>
  <c r="T156" i="16"/>
  <c r="AG156" i="16"/>
  <c r="AT156" i="16"/>
  <c r="BG156" i="16"/>
  <c r="U156" i="16"/>
  <c r="AH156" i="16"/>
  <c r="AU156" i="16"/>
  <c r="V156" i="16"/>
  <c r="AI156" i="16"/>
  <c r="AV156" i="16"/>
  <c r="J156" i="16"/>
  <c r="W156" i="16"/>
  <c r="AJ156" i="16"/>
  <c r="AX156" i="16"/>
  <c r="K156" i="16"/>
  <c r="X156" i="16"/>
  <c r="AL156" i="16"/>
  <c r="AY156" i="16"/>
  <c r="L156" i="16"/>
  <c r="Z156" i="16"/>
  <c r="AM156" i="16"/>
  <c r="AZ156" i="16"/>
  <c r="N156" i="16"/>
  <c r="AA156" i="16"/>
  <c r="AN156" i="16"/>
  <c r="BA156" i="16"/>
  <c r="O156" i="16"/>
  <c r="AB156" i="16"/>
  <c r="AO156" i="16"/>
  <c r="BB156" i="16"/>
  <c r="P156" i="16"/>
  <c r="AC156" i="16"/>
  <c r="AP156" i="16"/>
  <c r="BC156" i="16"/>
  <c r="Q156" i="16"/>
  <c r="AD156" i="16"/>
  <c r="AQ156" i="16"/>
  <c r="BD156" i="16"/>
  <c r="Q160" i="16"/>
  <c r="AC160" i="16"/>
  <c r="AO160" i="16"/>
  <c r="BA160" i="16"/>
  <c r="N160" i="16"/>
  <c r="AA160" i="16"/>
  <c r="AN160" i="16"/>
  <c r="BB160" i="16"/>
  <c r="O160" i="16"/>
  <c r="AB160" i="16"/>
  <c r="AP160" i="16"/>
  <c r="BC160" i="16"/>
  <c r="P160" i="16"/>
  <c r="AD160" i="16"/>
  <c r="AQ160" i="16"/>
  <c r="BD160" i="16"/>
  <c r="R160" i="16"/>
  <c r="AE160" i="16"/>
  <c r="AR160" i="16"/>
  <c r="BE160" i="16"/>
  <c r="S160" i="16"/>
  <c r="AF160" i="16"/>
  <c r="AS160" i="16"/>
  <c r="BF160" i="16"/>
  <c r="X160" i="16"/>
  <c r="AV160" i="16"/>
  <c r="Y160" i="16"/>
  <c r="AW160" i="16"/>
  <c r="Z160" i="16"/>
  <c r="AX160" i="16"/>
  <c r="AG160" i="16"/>
  <c r="AY160" i="16"/>
  <c r="J160" i="16"/>
  <c r="AH160" i="16"/>
  <c r="AZ160" i="16"/>
  <c r="K160" i="16"/>
  <c r="AI160" i="16"/>
  <c r="BG160" i="16"/>
  <c r="L160" i="16"/>
  <c r="AJ160" i="16"/>
  <c r="M160" i="16"/>
  <c r="AK160" i="16"/>
  <c r="T160" i="16"/>
  <c r="AL160" i="16"/>
  <c r="U160" i="16"/>
  <c r="AM160" i="16"/>
  <c r="V160" i="16"/>
  <c r="AT160" i="16"/>
  <c r="W160" i="16"/>
  <c r="AU160" i="16"/>
  <c r="M125" i="16"/>
  <c r="Y125" i="16"/>
  <c r="P125" i="16"/>
  <c r="AC125" i="16"/>
  <c r="AO125" i="16"/>
  <c r="BA125" i="16"/>
  <c r="Q125" i="16"/>
  <c r="AD125" i="16"/>
  <c r="AP125" i="16"/>
  <c r="BB125" i="16"/>
  <c r="R125" i="16"/>
  <c r="AE125" i="16"/>
  <c r="AQ125" i="16"/>
  <c r="BC125" i="16"/>
  <c r="S125" i="16"/>
  <c r="AF125" i="16"/>
  <c r="AR125" i="16"/>
  <c r="BD125" i="16"/>
  <c r="T125" i="16"/>
  <c r="AG125" i="16"/>
  <c r="AS125" i="16"/>
  <c r="BE125" i="16"/>
  <c r="X125" i="16"/>
  <c r="AU125" i="16"/>
  <c r="Z125" i="16"/>
  <c r="AV125" i="16"/>
  <c r="AA125" i="16"/>
  <c r="AW125" i="16"/>
  <c r="AB125" i="16"/>
  <c r="AX125" i="16"/>
  <c r="J125" i="16"/>
  <c r="AH125" i="16"/>
  <c r="AY125" i="16"/>
  <c r="K125" i="16"/>
  <c r="AI125" i="16"/>
  <c r="AZ125" i="16"/>
  <c r="L125" i="16"/>
  <c r="AJ125" i="16"/>
  <c r="BF125" i="16"/>
  <c r="N125" i="16"/>
  <c r="AK125" i="16"/>
  <c r="BG125" i="16"/>
  <c r="O125" i="16"/>
  <c r="AL125" i="16"/>
  <c r="U125" i="16"/>
  <c r="AM125" i="16"/>
  <c r="V125" i="16"/>
  <c r="AN125" i="16"/>
  <c r="W125" i="16"/>
  <c r="AT125" i="16"/>
  <c r="M139" i="16"/>
  <c r="Y139" i="16"/>
  <c r="AK139" i="16"/>
  <c r="AW139" i="16"/>
  <c r="Q139" i="16"/>
  <c r="AD139" i="16"/>
  <c r="AQ139" i="16"/>
  <c r="BD139" i="16"/>
  <c r="R139" i="16"/>
  <c r="AE139" i="16"/>
  <c r="AR139" i="16"/>
  <c r="BE139" i="16"/>
  <c r="S139" i="16"/>
  <c r="AF139" i="16"/>
  <c r="AS139" i="16"/>
  <c r="BF139" i="16"/>
  <c r="T139" i="16"/>
  <c r="AG139" i="16"/>
  <c r="AT139" i="16"/>
  <c r="BG139" i="16"/>
  <c r="U139" i="16"/>
  <c r="AH139" i="16"/>
  <c r="AU139" i="16"/>
  <c r="V139" i="16"/>
  <c r="AI139" i="16"/>
  <c r="AV139" i="16"/>
  <c r="J139" i="16"/>
  <c r="W139" i="16"/>
  <c r="AJ139" i="16"/>
  <c r="AX139" i="16"/>
  <c r="K139" i="16"/>
  <c r="X139" i="16"/>
  <c r="AL139" i="16"/>
  <c r="AY139" i="16"/>
  <c r="L139" i="16"/>
  <c r="Z139" i="16"/>
  <c r="AM139" i="16"/>
  <c r="AZ139" i="16"/>
  <c r="N139" i="16"/>
  <c r="AA139" i="16"/>
  <c r="AN139" i="16"/>
  <c r="BA139" i="16"/>
  <c r="O139" i="16"/>
  <c r="AB139" i="16"/>
  <c r="AO139" i="16"/>
  <c r="BB139" i="16"/>
  <c r="P139" i="16"/>
  <c r="AC139" i="16"/>
  <c r="AP139" i="16"/>
  <c r="BC139" i="16"/>
  <c r="U164" i="16"/>
  <c r="AG164" i="16"/>
  <c r="AS164" i="16"/>
  <c r="BE164" i="16"/>
  <c r="K164" i="16"/>
  <c r="X164" i="16"/>
  <c r="AK164" i="16"/>
  <c r="AX164" i="16"/>
  <c r="N164" i="16"/>
  <c r="AB164" i="16"/>
  <c r="AP164" i="16"/>
  <c r="BD164" i="16"/>
  <c r="O164" i="16"/>
  <c r="AC164" i="16"/>
  <c r="AQ164" i="16"/>
  <c r="BF164" i="16"/>
  <c r="P164" i="16"/>
  <c r="AD164" i="16"/>
  <c r="AR164" i="16"/>
  <c r="BG164" i="16"/>
  <c r="Q164" i="16"/>
  <c r="AE164" i="16"/>
  <c r="AT164" i="16"/>
  <c r="R164" i="16"/>
  <c r="AF164" i="16"/>
  <c r="AU164" i="16"/>
  <c r="S164" i="16"/>
  <c r="AH164" i="16"/>
  <c r="AV164" i="16"/>
  <c r="T164" i="16"/>
  <c r="AI164" i="16"/>
  <c r="AW164" i="16"/>
  <c r="V164" i="16"/>
  <c r="AJ164" i="16"/>
  <c r="AY164" i="16"/>
  <c r="W164" i="16"/>
  <c r="AL164" i="16"/>
  <c r="AZ164" i="16"/>
  <c r="J164" i="16"/>
  <c r="Y164" i="16"/>
  <c r="AM164" i="16"/>
  <c r="BA164" i="16"/>
  <c r="L164" i="16"/>
  <c r="Z164" i="16"/>
  <c r="AN164" i="16"/>
  <c r="BB164" i="16"/>
  <c r="AO164" i="16"/>
  <c r="BC164" i="16"/>
  <c r="AA164" i="16"/>
  <c r="M164" i="16"/>
  <c r="U129" i="16"/>
  <c r="AG129" i="16"/>
  <c r="AS129" i="16"/>
  <c r="BE129" i="16"/>
  <c r="S129" i="16"/>
  <c r="AF129" i="16"/>
  <c r="AT129" i="16"/>
  <c r="BG129" i="16"/>
  <c r="T129" i="16"/>
  <c r="AH129" i="16"/>
  <c r="AU129" i="16"/>
  <c r="V129" i="16"/>
  <c r="AI129" i="16"/>
  <c r="AV129" i="16"/>
  <c r="J129" i="16"/>
  <c r="W129" i="16"/>
  <c r="AJ129" i="16"/>
  <c r="AW129" i="16"/>
  <c r="K129" i="16"/>
  <c r="X129" i="16"/>
  <c r="AK129" i="16"/>
  <c r="AX129" i="16"/>
  <c r="L129" i="16"/>
  <c r="Y129" i="16"/>
  <c r="AL129" i="16"/>
  <c r="AY129" i="16"/>
  <c r="M129" i="16"/>
  <c r="Z129" i="16"/>
  <c r="AM129" i="16"/>
  <c r="AZ129" i="16"/>
  <c r="N129" i="16"/>
  <c r="AA129" i="16"/>
  <c r="AN129" i="16"/>
  <c r="BA129" i="16"/>
  <c r="O129" i="16"/>
  <c r="AB129" i="16"/>
  <c r="AO129" i="16"/>
  <c r="BB129" i="16"/>
  <c r="P129" i="16"/>
  <c r="AC129" i="16"/>
  <c r="AP129" i="16"/>
  <c r="BC129" i="16"/>
  <c r="Q129" i="16"/>
  <c r="AD129" i="16"/>
  <c r="AQ129" i="16"/>
  <c r="BD129" i="16"/>
  <c r="R129" i="16"/>
  <c r="AE129" i="16"/>
  <c r="AR129" i="16"/>
  <c r="BF129" i="16"/>
  <c r="M168" i="16"/>
  <c r="Y168" i="16"/>
  <c r="AK168" i="16"/>
  <c r="AW168" i="16"/>
  <c r="T168" i="16"/>
  <c r="AG168" i="16"/>
  <c r="AT168" i="16"/>
  <c r="BG168" i="16"/>
  <c r="N168" i="16"/>
  <c r="AB168" i="16"/>
  <c r="AP168" i="16"/>
  <c r="BD168" i="16"/>
  <c r="O168" i="16"/>
  <c r="AC168" i="16"/>
  <c r="AQ168" i="16"/>
  <c r="BE168" i="16"/>
  <c r="P168" i="16"/>
  <c r="AD168" i="16"/>
  <c r="AR168" i="16"/>
  <c r="BF168" i="16"/>
  <c r="Q168" i="16"/>
  <c r="AE168" i="16"/>
  <c r="AS168" i="16"/>
  <c r="R168" i="16"/>
  <c r="AF168" i="16"/>
  <c r="AU168" i="16"/>
  <c r="S168" i="16"/>
  <c r="AH168" i="16"/>
  <c r="AV168" i="16"/>
  <c r="U168" i="16"/>
  <c r="AI168" i="16"/>
  <c r="AX168" i="16"/>
  <c r="V168" i="16"/>
  <c r="AJ168" i="16"/>
  <c r="AY168" i="16"/>
  <c r="W168" i="16"/>
  <c r="AL168" i="16"/>
  <c r="AZ168" i="16"/>
  <c r="J168" i="16"/>
  <c r="X168" i="16"/>
  <c r="AM168" i="16"/>
  <c r="BA168" i="16"/>
  <c r="K168" i="16"/>
  <c r="Z168" i="16"/>
  <c r="AN168" i="16"/>
  <c r="BB168" i="16"/>
  <c r="L168" i="16"/>
  <c r="AA168" i="16"/>
  <c r="AO168" i="16"/>
  <c r="BC168" i="16"/>
  <c r="M133" i="16"/>
  <c r="Y133" i="16"/>
  <c r="AK133" i="16"/>
  <c r="AW133" i="16"/>
  <c r="P133" i="16"/>
  <c r="AC133" i="16"/>
  <c r="AP133" i="16"/>
  <c r="BC133" i="16"/>
  <c r="Q133" i="16"/>
  <c r="AD133" i="16"/>
  <c r="AQ133" i="16"/>
  <c r="BD133" i="16"/>
  <c r="R133" i="16"/>
  <c r="AE133" i="16"/>
  <c r="AR133" i="16"/>
  <c r="BE133" i="16"/>
  <c r="S133" i="16"/>
  <c r="AF133" i="16"/>
  <c r="AS133" i="16"/>
  <c r="BF133" i="16"/>
  <c r="T133" i="16"/>
  <c r="AG133" i="16"/>
  <c r="AT133" i="16"/>
  <c r="BG133" i="16"/>
  <c r="U133" i="16"/>
  <c r="AH133" i="16"/>
  <c r="AU133" i="16"/>
  <c r="V133" i="16"/>
  <c r="AI133" i="16"/>
  <c r="AV133" i="16"/>
  <c r="J133" i="16"/>
  <c r="W133" i="16"/>
  <c r="AJ133" i="16"/>
  <c r="AX133" i="16"/>
  <c r="K133" i="16"/>
  <c r="X133" i="16"/>
  <c r="AL133" i="16"/>
  <c r="AY133" i="16"/>
  <c r="L133" i="16"/>
  <c r="Z133" i="16"/>
  <c r="AM133" i="16"/>
  <c r="AZ133" i="16"/>
  <c r="N133" i="16"/>
  <c r="AA133" i="16"/>
  <c r="AN133" i="16"/>
  <c r="BA133" i="16"/>
  <c r="O133" i="16"/>
  <c r="AB133" i="16"/>
  <c r="AO133" i="16"/>
  <c r="BB133" i="16"/>
  <c r="Q172" i="16"/>
  <c r="P172" i="16"/>
  <c r="AC172" i="16"/>
  <c r="AO172" i="16"/>
  <c r="BA172" i="16"/>
  <c r="M172" i="16"/>
  <c r="AA172" i="16"/>
  <c r="AN172" i="16"/>
  <c r="BB172" i="16"/>
  <c r="N172" i="16"/>
  <c r="AB172" i="16"/>
  <c r="AP172" i="16"/>
  <c r="BC172" i="16"/>
  <c r="O172" i="16"/>
  <c r="AD172" i="16"/>
  <c r="AQ172" i="16"/>
  <c r="BD172" i="16"/>
  <c r="R172" i="16"/>
  <c r="AE172" i="16"/>
  <c r="AR172" i="16"/>
  <c r="BE172" i="16"/>
  <c r="S172" i="16"/>
  <c r="AF172" i="16"/>
  <c r="AS172" i="16"/>
  <c r="BF172" i="16"/>
  <c r="T172" i="16"/>
  <c r="AG172" i="16"/>
  <c r="AT172" i="16"/>
  <c r="BG172" i="16"/>
  <c r="U172" i="16"/>
  <c r="AH172" i="16"/>
  <c r="AU172" i="16"/>
  <c r="V172" i="16"/>
  <c r="AI172" i="16"/>
  <c r="AV172" i="16"/>
  <c r="W172" i="16"/>
  <c r="AJ172" i="16"/>
  <c r="AW172" i="16"/>
  <c r="J172" i="16"/>
  <c r="X172" i="16"/>
  <c r="AK172" i="16"/>
  <c r="AX172" i="16"/>
  <c r="K172" i="16"/>
  <c r="Y172" i="16"/>
  <c r="AL172" i="16"/>
  <c r="AY172" i="16"/>
  <c r="L172" i="16"/>
  <c r="Z172" i="16"/>
  <c r="AM172" i="16"/>
  <c r="AZ172" i="16"/>
  <c r="Q137" i="16"/>
  <c r="AC137" i="16"/>
  <c r="AO137" i="16"/>
  <c r="BA137" i="16"/>
  <c r="L137" i="16"/>
  <c r="Y137" i="16"/>
  <c r="AL137" i="16"/>
  <c r="AY137" i="16"/>
  <c r="M137" i="16"/>
  <c r="Z137" i="16"/>
  <c r="AM137" i="16"/>
  <c r="AZ137" i="16"/>
  <c r="N137" i="16"/>
  <c r="AA137" i="16"/>
  <c r="AN137" i="16"/>
  <c r="BB137" i="16"/>
  <c r="O137" i="16"/>
  <c r="AB137" i="16"/>
  <c r="AP137" i="16"/>
  <c r="BC137" i="16"/>
  <c r="P137" i="16"/>
  <c r="AD137" i="16"/>
  <c r="AQ137" i="16"/>
  <c r="BD137" i="16"/>
  <c r="R137" i="16"/>
  <c r="AE137" i="16"/>
  <c r="AR137" i="16"/>
  <c r="BE137" i="16"/>
  <c r="S137" i="16"/>
  <c r="AF137" i="16"/>
  <c r="AS137" i="16"/>
  <c r="BF137" i="16"/>
  <c r="T137" i="16"/>
  <c r="AG137" i="16"/>
  <c r="AT137" i="16"/>
  <c r="BG137" i="16"/>
  <c r="U137" i="16"/>
  <c r="AH137" i="16"/>
  <c r="AU137" i="16"/>
  <c r="V137" i="16"/>
  <c r="AI137" i="16"/>
  <c r="AV137" i="16"/>
  <c r="J137" i="16"/>
  <c r="W137" i="16"/>
  <c r="AJ137" i="16"/>
  <c r="AW137" i="16"/>
  <c r="K137" i="16"/>
  <c r="X137" i="16"/>
  <c r="AK137" i="16"/>
  <c r="AX137" i="16"/>
  <c r="M127" i="16"/>
  <c r="Y127" i="16"/>
  <c r="AK127" i="16"/>
  <c r="AW127" i="16"/>
  <c r="N127" i="16"/>
  <c r="Z127" i="16"/>
  <c r="AL127" i="16"/>
  <c r="AX127" i="16"/>
  <c r="O127" i="16"/>
  <c r="AA127" i="16"/>
  <c r="AM127" i="16"/>
  <c r="AY127" i="16"/>
  <c r="P127" i="16"/>
  <c r="AB127" i="16"/>
  <c r="AN127" i="16"/>
  <c r="AZ127" i="16"/>
  <c r="Q127" i="16"/>
  <c r="AC127" i="16"/>
  <c r="AO127" i="16"/>
  <c r="BA127" i="16"/>
  <c r="AD127" i="16"/>
  <c r="AU127" i="16"/>
  <c r="AE127" i="16"/>
  <c r="AV127" i="16"/>
  <c r="J127" i="16"/>
  <c r="AF127" i="16"/>
  <c r="BB127" i="16"/>
  <c r="K127" i="16"/>
  <c r="AG127" i="16"/>
  <c r="BC127" i="16"/>
  <c r="L127" i="16"/>
  <c r="AH127" i="16"/>
  <c r="BD127" i="16"/>
  <c r="R127" i="16"/>
  <c r="AI127" i="16"/>
  <c r="BE127" i="16"/>
  <c r="S127" i="16"/>
  <c r="AJ127" i="16"/>
  <c r="BF127" i="16"/>
  <c r="T127" i="16"/>
  <c r="AP127" i="16"/>
  <c r="BG127" i="16"/>
  <c r="U127" i="16"/>
  <c r="AQ127" i="16"/>
  <c r="V127" i="16"/>
  <c r="AR127" i="16"/>
  <c r="W127" i="16"/>
  <c r="AS127" i="16"/>
  <c r="X127" i="16"/>
  <c r="AT127" i="16"/>
  <c r="U176" i="16"/>
  <c r="AG176" i="16"/>
  <c r="AS176" i="16"/>
  <c r="BE176" i="16"/>
  <c r="K176" i="16"/>
  <c r="X176" i="16"/>
  <c r="AK176" i="16"/>
  <c r="AX176" i="16"/>
  <c r="L176" i="16"/>
  <c r="Y176" i="16"/>
  <c r="AL176" i="16"/>
  <c r="AY176" i="16"/>
  <c r="M176" i="16"/>
  <c r="Z176" i="16"/>
  <c r="AM176" i="16"/>
  <c r="AZ176" i="16"/>
  <c r="N176" i="16"/>
  <c r="AA176" i="16"/>
  <c r="AN176" i="16"/>
  <c r="BA176" i="16"/>
  <c r="O176" i="16"/>
  <c r="AB176" i="16"/>
  <c r="AO176" i="16"/>
  <c r="BB176" i="16"/>
  <c r="P176" i="16"/>
  <c r="AC176" i="16"/>
  <c r="AP176" i="16"/>
  <c r="BC176" i="16"/>
  <c r="Q176" i="16"/>
  <c r="AD176" i="16"/>
  <c r="AQ176" i="16"/>
  <c r="BD176" i="16"/>
  <c r="R176" i="16"/>
  <c r="AE176" i="16"/>
  <c r="AR176" i="16"/>
  <c r="BF176" i="16"/>
  <c r="S176" i="16"/>
  <c r="AF176" i="16"/>
  <c r="AT176" i="16"/>
  <c r="BG176" i="16"/>
  <c r="T176" i="16"/>
  <c r="AH176" i="16"/>
  <c r="AU176" i="16"/>
  <c r="V176" i="16"/>
  <c r="AI176" i="16"/>
  <c r="AV176" i="16"/>
  <c r="J176" i="16"/>
  <c r="W176" i="16"/>
  <c r="AJ176" i="16"/>
  <c r="AW176" i="16"/>
  <c r="U141" i="16"/>
  <c r="AG141" i="16"/>
  <c r="AS141" i="16"/>
  <c r="BE141" i="16"/>
  <c r="V141" i="16"/>
  <c r="AI141" i="16"/>
  <c r="AV141" i="16"/>
  <c r="J141" i="16"/>
  <c r="W141" i="16"/>
  <c r="AJ141" i="16"/>
  <c r="AW141" i="16"/>
  <c r="K141" i="16"/>
  <c r="X141" i="16"/>
  <c r="AK141" i="16"/>
  <c r="AX141" i="16"/>
  <c r="L141" i="16"/>
  <c r="Y141" i="16"/>
  <c r="O141" i="16"/>
  <c r="AA141" i="16"/>
  <c r="AQ141" i="16"/>
  <c r="AB141" i="16"/>
  <c r="AR141" i="16"/>
  <c r="AC141" i="16"/>
  <c r="AT141" i="16"/>
  <c r="AD141" i="16"/>
  <c r="AU141" i="16"/>
  <c r="M141" i="16"/>
  <c r="AE141" i="16"/>
  <c r="AY141" i="16"/>
  <c r="N141" i="16"/>
  <c r="AF141" i="16"/>
  <c r="AZ141" i="16"/>
  <c r="P141" i="16"/>
  <c r="AH141" i="16"/>
  <c r="BA141" i="16"/>
  <c r="Q141" i="16"/>
  <c r="AL141" i="16"/>
  <c r="BB141" i="16"/>
  <c r="R141" i="16"/>
  <c r="AM141" i="16"/>
  <c r="BC141" i="16"/>
  <c r="S141" i="16"/>
  <c r="AN141" i="16"/>
  <c r="BD141" i="16"/>
  <c r="T141" i="16"/>
  <c r="AO141" i="16"/>
  <c r="BF141" i="16"/>
  <c r="AP141" i="16"/>
  <c r="BG141" i="16"/>
  <c r="Z141" i="16"/>
  <c r="O106" i="16"/>
  <c r="AA106" i="16"/>
  <c r="AM106" i="16"/>
  <c r="AY106" i="16"/>
  <c r="P106" i="16"/>
  <c r="AB106" i="16"/>
  <c r="AN106" i="16"/>
  <c r="AZ106" i="16"/>
  <c r="Q106" i="16"/>
  <c r="AC106" i="16"/>
  <c r="AO106" i="16"/>
  <c r="BA106" i="16"/>
  <c r="R106" i="16"/>
  <c r="AD106" i="16"/>
  <c r="AP106" i="16"/>
  <c r="BB106" i="16"/>
  <c r="S106" i="16"/>
  <c r="AE106" i="16"/>
  <c r="AQ106" i="16"/>
  <c r="BC106" i="16"/>
  <c r="T106" i="16"/>
  <c r="AF106" i="16"/>
  <c r="AR106" i="16"/>
  <c r="BD106" i="16"/>
  <c r="U106" i="16"/>
  <c r="AG106" i="16"/>
  <c r="AS106" i="16"/>
  <c r="BE106" i="16"/>
  <c r="J106" i="16"/>
  <c r="V106" i="16"/>
  <c r="AH106" i="16"/>
  <c r="AT106" i="16"/>
  <c r="BF106" i="16"/>
  <c r="K106" i="16"/>
  <c r="W106" i="16"/>
  <c r="AI106" i="16"/>
  <c r="AU106" i="16"/>
  <c r="BG106" i="16"/>
  <c r="L106" i="16"/>
  <c r="X106" i="16"/>
  <c r="AJ106" i="16"/>
  <c r="AV106" i="16"/>
  <c r="M106" i="16"/>
  <c r="Y106" i="16"/>
  <c r="AK106" i="16"/>
  <c r="AW106" i="16"/>
  <c r="AX106" i="16"/>
  <c r="N106" i="16"/>
  <c r="Z106" i="16"/>
  <c r="AL106" i="16"/>
  <c r="M180" i="16"/>
  <c r="Y180" i="16"/>
  <c r="AK180" i="16"/>
  <c r="AW180" i="16"/>
  <c r="T180" i="16"/>
  <c r="AG180" i="16"/>
  <c r="AT180" i="16"/>
  <c r="BG180" i="16"/>
  <c r="U180" i="16"/>
  <c r="AH180" i="16"/>
  <c r="AU180" i="16"/>
  <c r="V180" i="16"/>
  <c r="AI180" i="16"/>
  <c r="AV180" i="16"/>
  <c r="J180" i="16"/>
  <c r="W180" i="16"/>
  <c r="AJ180" i="16"/>
  <c r="AX180" i="16"/>
  <c r="K180" i="16"/>
  <c r="X180" i="16"/>
  <c r="AL180" i="16"/>
  <c r="AY180" i="16"/>
  <c r="L180" i="16"/>
  <c r="Z180" i="16"/>
  <c r="AM180" i="16"/>
  <c r="AZ180" i="16"/>
  <c r="N180" i="16"/>
  <c r="AA180" i="16"/>
  <c r="AN180" i="16"/>
  <c r="BA180" i="16"/>
  <c r="O180" i="16"/>
  <c r="AB180" i="16"/>
  <c r="AO180" i="16"/>
  <c r="BB180" i="16"/>
  <c r="P180" i="16"/>
  <c r="AC180" i="16"/>
  <c r="AP180" i="16"/>
  <c r="BC180" i="16"/>
  <c r="Q180" i="16"/>
  <c r="AD180" i="16"/>
  <c r="AQ180" i="16"/>
  <c r="BD180" i="16"/>
  <c r="R180" i="16"/>
  <c r="AE180" i="16"/>
  <c r="AR180" i="16"/>
  <c r="BE180" i="16"/>
  <c r="BF180" i="16"/>
  <c r="AS180" i="16"/>
  <c r="S180" i="16"/>
  <c r="AF180" i="16"/>
  <c r="M145" i="16"/>
  <c r="Y145" i="16"/>
  <c r="AK145" i="16"/>
  <c r="AW145" i="16"/>
  <c r="R145" i="16"/>
  <c r="AE145" i="16"/>
  <c r="AR145" i="16"/>
  <c r="BE145" i="16"/>
  <c r="S145" i="16"/>
  <c r="AF145" i="16"/>
  <c r="AS145" i="16"/>
  <c r="BF145" i="16"/>
  <c r="T145" i="16"/>
  <c r="AG145" i="16"/>
  <c r="AT145" i="16"/>
  <c r="BG145" i="16"/>
  <c r="Q145" i="16"/>
  <c r="AJ145" i="16"/>
  <c r="BA145" i="16"/>
  <c r="U145" i="16"/>
  <c r="AL145" i="16"/>
  <c r="BB145" i="16"/>
  <c r="V145" i="16"/>
  <c r="AM145" i="16"/>
  <c r="BC145" i="16"/>
  <c r="W145" i="16"/>
  <c r="AN145" i="16"/>
  <c r="BD145" i="16"/>
  <c r="X145" i="16"/>
  <c r="AO145" i="16"/>
  <c r="Z145" i="16"/>
  <c r="AP145" i="16"/>
  <c r="J145" i="16"/>
  <c r="AA145" i="16"/>
  <c r="AQ145" i="16"/>
  <c r="K145" i="16"/>
  <c r="AB145" i="16"/>
  <c r="AU145" i="16"/>
  <c r="L145" i="16"/>
  <c r="AC145" i="16"/>
  <c r="AV145" i="16"/>
  <c r="N145" i="16"/>
  <c r="AD145" i="16"/>
  <c r="AX145" i="16"/>
  <c r="O145" i="16"/>
  <c r="AH145" i="16"/>
  <c r="AY145" i="16"/>
  <c r="AZ145" i="16"/>
  <c r="P145" i="16"/>
  <c r="AI145" i="16"/>
  <c r="S110" i="16"/>
  <c r="AE110" i="16"/>
  <c r="AQ110" i="16"/>
  <c r="BC110" i="16"/>
  <c r="T110" i="16"/>
  <c r="AF110" i="16"/>
  <c r="AR110" i="16"/>
  <c r="BD110" i="16"/>
  <c r="U110" i="16"/>
  <c r="AG110" i="16"/>
  <c r="AS110" i="16"/>
  <c r="BE110" i="16"/>
  <c r="O110" i="16"/>
  <c r="AD110" i="16"/>
  <c r="AV110" i="16"/>
  <c r="P110" i="16"/>
  <c r="AH110" i="16"/>
  <c r="AW110" i="16"/>
  <c r="Q110" i="16"/>
  <c r="AI110" i="16"/>
  <c r="AX110" i="16"/>
  <c r="R110" i="16"/>
  <c r="AJ110" i="16"/>
  <c r="AY110" i="16"/>
  <c r="V110" i="16"/>
  <c r="AK110" i="16"/>
  <c r="AZ110" i="16"/>
  <c r="W110" i="16"/>
  <c r="AL110" i="16"/>
  <c r="BA110" i="16"/>
  <c r="X110" i="16"/>
  <c r="AM110" i="16"/>
  <c r="BB110" i="16"/>
  <c r="J110" i="16"/>
  <c r="Y110" i="16"/>
  <c r="AN110" i="16"/>
  <c r="BF110" i="16"/>
  <c r="K110" i="16"/>
  <c r="Z110" i="16"/>
  <c r="AO110" i="16"/>
  <c r="BG110" i="16"/>
  <c r="L110" i="16"/>
  <c r="AA110" i="16"/>
  <c r="AP110" i="16"/>
  <c r="M110" i="16"/>
  <c r="AB110" i="16"/>
  <c r="AT110" i="16"/>
  <c r="N110" i="16"/>
  <c r="AC110" i="16"/>
  <c r="AU110" i="16"/>
  <c r="Q184" i="16"/>
  <c r="AC184" i="16"/>
  <c r="AO184" i="16"/>
  <c r="BA184" i="16"/>
  <c r="P184" i="16"/>
  <c r="AD184" i="16"/>
  <c r="AQ184" i="16"/>
  <c r="BD184" i="16"/>
  <c r="AR184" i="16"/>
  <c r="BE184" i="16"/>
  <c r="R184" i="16"/>
  <c r="AE184" i="16"/>
  <c r="S184" i="16"/>
  <c r="AF184" i="16"/>
  <c r="AS184" i="16"/>
  <c r="BF184" i="16"/>
  <c r="M184" i="16"/>
  <c r="AG184" i="16"/>
  <c r="AW184" i="16"/>
  <c r="N184" i="16"/>
  <c r="AH184" i="16"/>
  <c r="AX184" i="16"/>
  <c r="O184" i="16"/>
  <c r="AI184" i="16"/>
  <c r="AY184" i="16"/>
  <c r="AB184" i="16"/>
  <c r="T184" i="16"/>
  <c r="AJ184" i="16"/>
  <c r="AZ184" i="16"/>
  <c r="AV184" i="16"/>
  <c r="U184" i="16"/>
  <c r="AK184" i="16"/>
  <c r="BB184" i="16"/>
  <c r="V184" i="16"/>
  <c r="AL184" i="16"/>
  <c r="BC184" i="16"/>
  <c r="W184" i="16"/>
  <c r="AM184" i="16"/>
  <c r="BG184" i="16"/>
  <c r="L184" i="16"/>
  <c r="X184" i="16"/>
  <c r="AN184" i="16"/>
  <c r="Y184" i="16"/>
  <c r="AP184" i="16"/>
  <c r="J184" i="16"/>
  <c r="Z184" i="16"/>
  <c r="AT184" i="16"/>
  <c r="K184" i="16"/>
  <c r="AA184" i="16"/>
  <c r="AU184" i="16"/>
  <c r="Q149" i="16"/>
  <c r="AC149" i="16"/>
  <c r="AO149" i="16"/>
  <c r="BA149" i="16"/>
  <c r="N149" i="16"/>
  <c r="AA149" i="16"/>
  <c r="AN149" i="16"/>
  <c r="BB149" i="16"/>
  <c r="O149" i="16"/>
  <c r="AD149" i="16"/>
  <c r="AR149" i="16"/>
  <c r="BF149" i="16"/>
  <c r="P149" i="16"/>
  <c r="AE149" i="16"/>
  <c r="AS149" i="16"/>
  <c r="BG149" i="16"/>
  <c r="R149" i="16"/>
  <c r="AF149" i="16"/>
  <c r="AT149" i="16"/>
  <c r="S149" i="16"/>
  <c r="AG149" i="16"/>
  <c r="AU149" i="16"/>
  <c r="T149" i="16"/>
  <c r="AH149" i="16"/>
  <c r="AV149" i="16"/>
  <c r="U149" i="16"/>
  <c r="AI149" i="16"/>
  <c r="AW149" i="16"/>
  <c r="V149" i="16"/>
  <c r="AJ149" i="16"/>
  <c r="AX149" i="16"/>
  <c r="W149" i="16"/>
  <c r="AK149" i="16"/>
  <c r="AY149" i="16"/>
  <c r="J149" i="16"/>
  <c r="X149" i="16"/>
  <c r="AL149" i="16"/>
  <c r="AZ149" i="16"/>
  <c r="K149" i="16"/>
  <c r="Y149" i="16"/>
  <c r="AM149" i="16"/>
  <c r="BC149" i="16"/>
  <c r="L149" i="16"/>
  <c r="Z149" i="16"/>
  <c r="AP149" i="16"/>
  <c r="BD149" i="16"/>
  <c r="AB149" i="16"/>
  <c r="AQ149" i="16"/>
  <c r="BE149" i="16"/>
  <c r="M149" i="16"/>
  <c r="K114" i="16"/>
  <c r="W114" i="16"/>
  <c r="AI114" i="16"/>
  <c r="AU114" i="16"/>
  <c r="BG114" i="16"/>
  <c r="L114" i="16"/>
  <c r="X114" i="16"/>
  <c r="AJ114" i="16"/>
  <c r="AV114" i="16"/>
  <c r="M114" i="16"/>
  <c r="Y114" i="16"/>
  <c r="AK114" i="16"/>
  <c r="AW114" i="16"/>
  <c r="V114" i="16"/>
  <c r="AN114" i="16"/>
  <c r="BC114" i="16"/>
  <c r="Z114" i="16"/>
  <c r="AO114" i="16"/>
  <c r="BD114" i="16"/>
  <c r="AA114" i="16"/>
  <c r="AP114" i="16"/>
  <c r="BE114" i="16"/>
  <c r="J114" i="16"/>
  <c r="AB114" i="16"/>
  <c r="AQ114" i="16"/>
  <c r="BF114" i="16"/>
  <c r="N114" i="16"/>
  <c r="AC114" i="16"/>
  <c r="AR114" i="16"/>
  <c r="O114" i="16"/>
  <c r="AD114" i="16"/>
  <c r="AS114" i="16"/>
  <c r="P114" i="16"/>
  <c r="AE114" i="16"/>
  <c r="AT114" i="16"/>
  <c r="Q114" i="16"/>
  <c r="AF114" i="16"/>
  <c r="AX114" i="16"/>
  <c r="R114" i="16"/>
  <c r="AG114" i="16"/>
  <c r="AY114" i="16"/>
  <c r="S114" i="16"/>
  <c r="AH114" i="16"/>
  <c r="AZ114" i="16"/>
  <c r="T114" i="16"/>
  <c r="AL114" i="16"/>
  <c r="BA114" i="16"/>
  <c r="U114" i="16"/>
  <c r="AM114" i="16"/>
  <c r="BB114" i="16"/>
  <c r="U115" i="16"/>
  <c r="AG115" i="16"/>
  <c r="AS115" i="16"/>
  <c r="BE115" i="16"/>
  <c r="R115" i="16"/>
  <c r="AE115" i="16"/>
  <c r="AR115" i="16"/>
  <c r="BF115" i="16"/>
  <c r="S115" i="16"/>
  <c r="AF115" i="16"/>
  <c r="AT115" i="16"/>
  <c r="BG115" i="16"/>
  <c r="T115" i="16"/>
  <c r="AH115" i="16"/>
  <c r="AU115" i="16"/>
  <c r="V115" i="16"/>
  <c r="AI115" i="16"/>
  <c r="AV115" i="16"/>
  <c r="J115" i="16"/>
  <c r="W115" i="16"/>
  <c r="AJ115" i="16"/>
  <c r="AW115" i="16"/>
  <c r="K115" i="16"/>
  <c r="X115" i="16"/>
  <c r="AK115" i="16"/>
  <c r="AX115" i="16"/>
  <c r="L115" i="16"/>
  <c r="Y115" i="16"/>
  <c r="AL115" i="16"/>
  <c r="AY115" i="16"/>
  <c r="M115" i="16"/>
  <c r="Z115" i="16"/>
  <c r="AM115" i="16"/>
  <c r="AZ115" i="16"/>
  <c r="N115" i="16"/>
  <c r="AA115" i="16"/>
  <c r="AN115" i="16"/>
  <c r="BA115" i="16"/>
  <c r="O115" i="16"/>
  <c r="AB115" i="16"/>
  <c r="AO115" i="16"/>
  <c r="BB115" i="16"/>
  <c r="P115" i="16"/>
  <c r="AC115" i="16"/>
  <c r="AP115" i="16"/>
  <c r="BC115" i="16"/>
  <c r="Q115" i="16"/>
  <c r="AD115" i="16"/>
  <c r="AQ115" i="16"/>
  <c r="BD115" i="16"/>
  <c r="O44" i="16"/>
  <c r="AA44" i="16"/>
  <c r="AM44" i="16"/>
  <c r="AY44" i="16"/>
  <c r="P44" i="16"/>
  <c r="AC44" i="16"/>
  <c r="AP44" i="16"/>
  <c r="BC44" i="16"/>
  <c r="Q44" i="16"/>
  <c r="AD44" i="16"/>
  <c r="AQ44" i="16"/>
  <c r="BD44" i="16"/>
  <c r="R44" i="16"/>
  <c r="AE44" i="16"/>
  <c r="AR44" i="16"/>
  <c r="BE44" i="16"/>
  <c r="Y44" i="16"/>
  <c r="AS44" i="16"/>
  <c r="J44" i="16"/>
  <c r="Z44" i="16"/>
  <c r="AT44" i="16"/>
  <c r="K44" i="16"/>
  <c r="AB44" i="16"/>
  <c r="AU44" i="16"/>
  <c r="L44" i="16"/>
  <c r="AF44" i="16"/>
  <c r="AV44" i="16"/>
  <c r="M44" i="16"/>
  <c r="AG44" i="16"/>
  <c r="AW44" i="16"/>
  <c r="N44" i="16"/>
  <c r="AH44" i="16"/>
  <c r="AX44" i="16"/>
  <c r="S44" i="16"/>
  <c r="AI44" i="16"/>
  <c r="AZ44" i="16"/>
  <c r="T44" i="16"/>
  <c r="AJ44" i="16"/>
  <c r="BA44" i="16"/>
  <c r="U44" i="16"/>
  <c r="AK44" i="16"/>
  <c r="BB44" i="16"/>
  <c r="V44" i="16"/>
  <c r="AL44" i="16"/>
  <c r="BF44" i="16"/>
  <c r="W44" i="16"/>
  <c r="AN44" i="16"/>
  <c r="BG44" i="16"/>
  <c r="X44" i="16"/>
  <c r="AO44" i="16"/>
  <c r="R83" i="16"/>
  <c r="AD83" i="16"/>
  <c r="AP83" i="16"/>
  <c r="BB83" i="16"/>
  <c r="M83" i="16"/>
  <c r="Z83" i="16"/>
  <c r="AM83" i="16"/>
  <c r="AZ83" i="16"/>
  <c r="N83" i="16"/>
  <c r="AA83" i="16"/>
  <c r="AN83" i="16"/>
  <c r="BA83" i="16"/>
  <c r="O83" i="16"/>
  <c r="AB83" i="16"/>
  <c r="AO83" i="16"/>
  <c r="BC83" i="16"/>
  <c r="P83" i="16"/>
  <c r="AC83" i="16"/>
  <c r="AQ83" i="16"/>
  <c r="BD83" i="16"/>
  <c r="Q83" i="16"/>
  <c r="AE83" i="16"/>
  <c r="AR83" i="16"/>
  <c r="BE83" i="16"/>
  <c r="S83" i="16"/>
  <c r="AF83" i="16"/>
  <c r="AS83" i="16"/>
  <c r="BF83" i="16"/>
  <c r="T83" i="16"/>
  <c r="AG83" i="16"/>
  <c r="AT83" i="16"/>
  <c r="BG83" i="16"/>
  <c r="U83" i="16"/>
  <c r="AH83" i="16"/>
  <c r="AU83" i="16"/>
  <c r="V83" i="16"/>
  <c r="AI83" i="16"/>
  <c r="AV83" i="16"/>
  <c r="J83" i="16"/>
  <c r="W83" i="16"/>
  <c r="AJ83" i="16"/>
  <c r="AW83" i="16"/>
  <c r="K83" i="16"/>
  <c r="X83" i="16"/>
  <c r="AK83" i="16"/>
  <c r="AX83" i="16"/>
  <c r="L83" i="16"/>
  <c r="Y83" i="16"/>
  <c r="AL83" i="16"/>
  <c r="AY83" i="16"/>
  <c r="S48" i="16"/>
  <c r="AE48" i="16"/>
  <c r="AQ48" i="16"/>
  <c r="BC48" i="16"/>
  <c r="L48" i="16"/>
  <c r="Y48" i="16"/>
  <c r="AL48" i="16"/>
  <c r="AY48" i="16"/>
  <c r="W48" i="16"/>
  <c r="AK48" i="16"/>
  <c r="AZ48" i="16"/>
  <c r="J48" i="16"/>
  <c r="X48" i="16"/>
  <c r="AM48" i="16"/>
  <c r="BA48" i="16"/>
  <c r="K48" i="16"/>
  <c r="Z48" i="16"/>
  <c r="AN48" i="16"/>
  <c r="BB48" i="16"/>
  <c r="M48" i="16"/>
  <c r="AA48" i="16"/>
  <c r="AO48" i="16"/>
  <c r="BD48" i="16"/>
  <c r="N48" i="16"/>
  <c r="AB48" i="16"/>
  <c r="AP48" i="16"/>
  <c r="BE48" i="16"/>
  <c r="O48" i="16"/>
  <c r="AC48" i="16"/>
  <c r="AR48" i="16"/>
  <c r="BF48" i="16"/>
  <c r="P48" i="16"/>
  <c r="AD48" i="16"/>
  <c r="AS48" i="16"/>
  <c r="BG48" i="16"/>
  <c r="Q48" i="16"/>
  <c r="AF48" i="16"/>
  <c r="AT48" i="16"/>
  <c r="R48" i="16"/>
  <c r="AG48" i="16"/>
  <c r="AU48" i="16"/>
  <c r="T48" i="16"/>
  <c r="AH48" i="16"/>
  <c r="AV48" i="16"/>
  <c r="U48" i="16"/>
  <c r="AI48" i="16"/>
  <c r="AW48" i="16"/>
  <c r="V48" i="16"/>
  <c r="AJ48" i="16"/>
  <c r="AX48" i="16"/>
  <c r="O13" i="16"/>
  <c r="AA13" i="16"/>
  <c r="AM13" i="16"/>
  <c r="AY13" i="16"/>
  <c r="P13" i="16"/>
  <c r="AB13" i="16"/>
  <c r="AN13" i="16"/>
  <c r="AZ13" i="16"/>
  <c r="Q13" i="16"/>
  <c r="AC13" i="16"/>
  <c r="AO13" i="16"/>
  <c r="BA13" i="16"/>
  <c r="X13" i="16"/>
  <c r="AP13" i="16"/>
  <c r="BE13" i="16"/>
  <c r="J13" i="16"/>
  <c r="Y13" i="16"/>
  <c r="AQ13" i="16"/>
  <c r="BF13" i="16"/>
  <c r="K13" i="16"/>
  <c r="Z13" i="16"/>
  <c r="AR13" i="16"/>
  <c r="BG13" i="16"/>
  <c r="L13" i="16"/>
  <c r="AD13" i="16"/>
  <c r="AS13" i="16"/>
  <c r="M13" i="16"/>
  <c r="AE13" i="16"/>
  <c r="AT13" i="16"/>
  <c r="N13" i="16"/>
  <c r="AF13" i="16"/>
  <c r="AU13" i="16"/>
  <c r="R13" i="16"/>
  <c r="AG13" i="16"/>
  <c r="AV13" i="16"/>
  <c r="S13" i="16"/>
  <c r="AH13" i="16"/>
  <c r="AW13" i="16"/>
  <c r="T13" i="16"/>
  <c r="AI13" i="16"/>
  <c r="AX13" i="16"/>
  <c r="U13" i="16"/>
  <c r="AJ13" i="16"/>
  <c r="BB13" i="16"/>
  <c r="V13" i="16"/>
  <c r="AK13" i="16"/>
  <c r="BC13" i="16"/>
  <c r="BD13" i="16"/>
  <c r="W13" i="16"/>
  <c r="AL13" i="16"/>
  <c r="J87" i="16"/>
  <c r="V87" i="16"/>
  <c r="AH87" i="16"/>
  <c r="AT87" i="16"/>
  <c r="BF87" i="16"/>
  <c r="W87" i="16"/>
  <c r="AJ87" i="16"/>
  <c r="AW87" i="16"/>
  <c r="K87" i="16"/>
  <c r="X87" i="16"/>
  <c r="AK87" i="16"/>
  <c r="AX87" i="16"/>
  <c r="L87" i="16"/>
  <c r="Y87" i="16"/>
  <c r="AL87" i="16"/>
  <c r="AY87" i="16"/>
  <c r="M87" i="16"/>
  <c r="AC87" i="16"/>
  <c r="AS87" i="16"/>
  <c r="N87" i="16"/>
  <c r="AD87" i="16"/>
  <c r="AU87" i="16"/>
  <c r="O87" i="16"/>
  <c r="AE87" i="16"/>
  <c r="AV87" i="16"/>
  <c r="P87" i="16"/>
  <c r="AF87" i="16"/>
  <c r="AZ87" i="16"/>
  <c r="Q87" i="16"/>
  <c r="AG87" i="16"/>
  <c r="BA87" i="16"/>
  <c r="R87" i="16"/>
  <c r="AI87" i="16"/>
  <c r="BB87" i="16"/>
  <c r="S87" i="16"/>
  <c r="AM87" i="16"/>
  <c r="BC87" i="16"/>
  <c r="T87" i="16"/>
  <c r="AN87" i="16"/>
  <c r="BD87" i="16"/>
  <c r="U87" i="16"/>
  <c r="AO87" i="16"/>
  <c r="BE87" i="16"/>
  <c r="Z87" i="16"/>
  <c r="AP87" i="16"/>
  <c r="BG87" i="16"/>
  <c r="AA87" i="16"/>
  <c r="AQ87" i="16"/>
  <c r="AB87" i="16"/>
  <c r="AR87" i="16"/>
  <c r="K52" i="16"/>
  <c r="W52" i="16"/>
  <c r="AI52" i="16"/>
  <c r="AU52" i="16"/>
  <c r="BG52" i="16"/>
  <c r="U52" i="16"/>
  <c r="AH52" i="16"/>
  <c r="AV52" i="16"/>
  <c r="X52" i="16"/>
  <c r="AL52" i="16"/>
  <c r="AZ52" i="16"/>
  <c r="J52" i="16"/>
  <c r="Y52" i="16"/>
  <c r="AM52" i="16"/>
  <c r="BA52" i="16"/>
  <c r="L52" i="16"/>
  <c r="Z52" i="16"/>
  <c r="AN52" i="16"/>
  <c r="BB52" i="16"/>
  <c r="M52" i="16"/>
  <c r="AA52" i="16"/>
  <c r="AO52" i="16"/>
  <c r="BC52" i="16"/>
  <c r="N52" i="16"/>
  <c r="AB52" i="16"/>
  <c r="AP52" i="16"/>
  <c r="BD52" i="16"/>
  <c r="O52" i="16"/>
  <c r="AC52" i="16"/>
  <c r="AQ52" i="16"/>
  <c r="BE52" i="16"/>
  <c r="P52" i="16"/>
  <c r="AD52" i="16"/>
  <c r="AR52" i="16"/>
  <c r="BF52" i="16"/>
  <c r="Q52" i="16"/>
  <c r="AE52" i="16"/>
  <c r="AS52" i="16"/>
  <c r="R52" i="16"/>
  <c r="AF52" i="16"/>
  <c r="AT52" i="16"/>
  <c r="S52" i="16"/>
  <c r="AG52" i="16"/>
  <c r="AW52" i="16"/>
  <c r="T52" i="16"/>
  <c r="AJ52" i="16"/>
  <c r="AX52" i="16"/>
  <c r="AY52" i="16"/>
  <c r="V52" i="16"/>
  <c r="AK52" i="16"/>
  <c r="S17" i="16"/>
  <c r="AE17" i="16"/>
  <c r="AQ17" i="16"/>
  <c r="BC17" i="16"/>
  <c r="T17" i="16"/>
  <c r="U17" i="16"/>
  <c r="P17" i="16"/>
  <c r="AF17" i="16"/>
  <c r="AS17" i="16"/>
  <c r="BF17" i="16"/>
  <c r="Q17" i="16"/>
  <c r="AG17" i="16"/>
  <c r="AT17" i="16"/>
  <c r="BG17" i="16"/>
  <c r="R17" i="16"/>
  <c r="AH17" i="16"/>
  <c r="AU17" i="16"/>
  <c r="V17" i="16"/>
  <c r="AI17" i="16"/>
  <c r="AV17" i="16"/>
  <c r="W17" i="16"/>
  <c r="AJ17" i="16"/>
  <c r="AW17" i="16"/>
  <c r="X17" i="16"/>
  <c r="AK17" i="16"/>
  <c r="AX17" i="16"/>
  <c r="J17" i="16"/>
  <c r="Y17" i="16"/>
  <c r="AL17" i="16"/>
  <c r="AY17" i="16"/>
  <c r="K17" i="16"/>
  <c r="Z17" i="16"/>
  <c r="AM17" i="16"/>
  <c r="AZ17" i="16"/>
  <c r="L17" i="16"/>
  <c r="AA17" i="16"/>
  <c r="AN17" i="16"/>
  <c r="BA17" i="16"/>
  <c r="M17" i="16"/>
  <c r="AB17" i="16"/>
  <c r="AO17" i="16"/>
  <c r="BB17" i="16"/>
  <c r="N17" i="16"/>
  <c r="AC17" i="16"/>
  <c r="AP17" i="16"/>
  <c r="BD17" i="16"/>
  <c r="AR17" i="16"/>
  <c r="BE17" i="16"/>
  <c r="O17" i="16"/>
  <c r="AD17" i="16"/>
  <c r="T103" i="16"/>
  <c r="AF103" i="16"/>
  <c r="AR103" i="16"/>
  <c r="BD103" i="16"/>
  <c r="P103" i="16"/>
  <c r="AC103" i="16"/>
  <c r="AP103" i="16"/>
  <c r="BC103" i="16"/>
  <c r="Q103" i="16"/>
  <c r="AD103" i="16"/>
  <c r="AQ103" i="16"/>
  <c r="BE103" i="16"/>
  <c r="R103" i="16"/>
  <c r="AE103" i="16"/>
  <c r="AS103" i="16"/>
  <c r="BF103" i="16"/>
  <c r="S103" i="16"/>
  <c r="AG103" i="16"/>
  <c r="AT103" i="16"/>
  <c r="BG103" i="16"/>
  <c r="U103" i="16"/>
  <c r="AH103" i="16"/>
  <c r="AU103" i="16"/>
  <c r="V103" i="16"/>
  <c r="AI103" i="16"/>
  <c r="AV103" i="16"/>
  <c r="J103" i="16"/>
  <c r="W103" i="16"/>
  <c r="AJ103" i="16"/>
  <c r="AW103" i="16"/>
  <c r="K103" i="16"/>
  <c r="X103" i="16"/>
  <c r="AK103" i="16"/>
  <c r="AX103" i="16"/>
  <c r="L103" i="16"/>
  <c r="Y103" i="16"/>
  <c r="AL103" i="16"/>
  <c r="AY103" i="16"/>
  <c r="M103" i="16"/>
  <c r="Z103" i="16"/>
  <c r="AM103" i="16"/>
  <c r="AZ103" i="16"/>
  <c r="N103" i="16"/>
  <c r="AA103" i="16"/>
  <c r="AN103" i="16"/>
  <c r="BA103" i="16"/>
  <c r="O103" i="16"/>
  <c r="AB103" i="16"/>
  <c r="AO103" i="16"/>
  <c r="BB103" i="16"/>
  <c r="T94" i="16"/>
  <c r="AF94" i="16"/>
  <c r="AR94" i="16"/>
  <c r="BD94" i="16"/>
  <c r="M94" i="16"/>
  <c r="Z94" i="16"/>
  <c r="AM94" i="16"/>
  <c r="AZ94" i="16"/>
  <c r="V94" i="16"/>
  <c r="AJ94" i="16"/>
  <c r="AX94" i="16"/>
  <c r="W94" i="16"/>
  <c r="AK94" i="16"/>
  <c r="AY94" i="16"/>
  <c r="J94" i="16"/>
  <c r="X94" i="16"/>
  <c r="AL94" i="16"/>
  <c r="BA94" i="16"/>
  <c r="K94" i="16"/>
  <c r="Y94" i="16"/>
  <c r="AN94" i="16"/>
  <c r="BB94" i="16"/>
  <c r="L94" i="16"/>
  <c r="AA94" i="16"/>
  <c r="AO94" i="16"/>
  <c r="BC94" i="16"/>
  <c r="N94" i="16"/>
  <c r="AB94" i="16"/>
  <c r="AP94" i="16"/>
  <c r="BE94" i="16"/>
  <c r="O94" i="16"/>
  <c r="AC94" i="16"/>
  <c r="AQ94" i="16"/>
  <c r="BF94" i="16"/>
  <c r="P94" i="16"/>
  <c r="AD94" i="16"/>
  <c r="AS94" i="16"/>
  <c r="BG94" i="16"/>
  <c r="Q94" i="16"/>
  <c r="AE94" i="16"/>
  <c r="AT94" i="16"/>
  <c r="R94" i="16"/>
  <c r="AG94" i="16"/>
  <c r="AU94" i="16"/>
  <c r="S94" i="16"/>
  <c r="AH94" i="16"/>
  <c r="AV94" i="16"/>
  <c r="U94" i="16"/>
  <c r="AI94" i="16"/>
  <c r="AW94" i="16"/>
  <c r="K9" i="16"/>
  <c r="W9" i="16"/>
  <c r="AI9" i="16"/>
  <c r="AU9" i="16"/>
  <c r="BG9" i="16"/>
  <c r="L9" i="16"/>
  <c r="X9" i="16"/>
  <c r="AJ9" i="16"/>
  <c r="AV9" i="16"/>
  <c r="M9" i="16"/>
  <c r="Y9" i="16"/>
  <c r="AK9" i="16"/>
  <c r="AW9" i="16"/>
  <c r="N9" i="16"/>
  <c r="Z9" i="16"/>
  <c r="AL9" i="16"/>
  <c r="AX9" i="16"/>
  <c r="O9" i="16"/>
  <c r="AA9" i="16"/>
  <c r="AM9" i="16"/>
  <c r="AY9" i="16"/>
  <c r="P9" i="16"/>
  <c r="AB9" i="16"/>
  <c r="AN9" i="16"/>
  <c r="AZ9" i="16"/>
  <c r="Q9" i="16"/>
  <c r="AC9" i="16"/>
  <c r="AO9" i="16"/>
  <c r="BA9" i="16"/>
  <c r="R9" i="16"/>
  <c r="AD9" i="16"/>
  <c r="AP9" i="16"/>
  <c r="BB9" i="16"/>
  <c r="S9" i="16"/>
  <c r="AE9" i="16"/>
  <c r="AQ9" i="16"/>
  <c r="BC9" i="16"/>
  <c r="T9" i="16"/>
  <c r="AF9" i="16"/>
  <c r="AR9" i="16"/>
  <c r="BD9" i="16"/>
  <c r="U9" i="16"/>
  <c r="AG9" i="16"/>
  <c r="AS9" i="16"/>
  <c r="BE9" i="16"/>
  <c r="J9" i="16"/>
  <c r="V9" i="16"/>
  <c r="AH9" i="16"/>
  <c r="AT9" i="16"/>
  <c r="BF9" i="16"/>
  <c r="K56" i="16"/>
  <c r="W56" i="16"/>
  <c r="AI56" i="16"/>
  <c r="AU56" i="16"/>
  <c r="BG56" i="16"/>
  <c r="P56" i="16"/>
  <c r="AC56" i="16"/>
  <c r="AP56" i="16"/>
  <c r="BC56" i="16"/>
  <c r="Q56" i="16"/>
  <c r="AD56" i="16"/>
  <c r="AQ56" i="16"/>
  <c r="BD56" i="16"/>
  <c r="R56" i="16"/>
  <c r="AE56" i="16"/>
  <c r="AR56" i="16"/>
  <c r="BE56" i="16"/>
  <c r="S56" i="16"/>
  <c r="AF56" i="16"/>
  <c r="AS56" i="16"/>
  <c r="BF56" i="16"/>
  <c r="T56" i="16"/>
  <c r="AG56" i="16"/>
  <c r="AT56" i="16"/>
  <c r="U56" i="16"/>
  <c r="AH56" i="16"/>
  <c r="AV56" i="16"/>
  <c r="V56" i="16"/>
  <c r="AJ56" i="16"/>
  <c r="AW56" i="16"/>
  <c r="J56" i="16"/>
  <c r="X56" i="16"/>
  <c r="AK56" i="16"/>
  <c r="AX56" i="16"/>
  <c r="L56" i="16"/>
  <c r="Y56" i="16"/>
  <c r="AL56" i="16"/>
  <c r="AY56" i="16"/>
  <c r="M56" i="16"/>
  <c r="Z56" i="16"/>
  <c r="AM56" i="16"/>
  <c r="AZ56" i="16"/>
  <c r="N56" i="16"/>
  <c r="AA56" i="16"/>
  <c r="AN56" i="16"/>
  <c r="BA56" i="16"/>
  <c r="O56" i="16"/>
  <c r="AB56" i="16"/>
  <c r="AO56" i="16"/>
  <c r="BB56" i="16"/>
  <c r="K21" i="16"/>
  <c r="W21" i="16"/>
  <c r="AI21" i="16"/>
  <c r="AU21" i="16"/>
  <c r="BG21" i="16"/>
  <c r="O21" i="16"/>
  <c r="AB21" i="16"/>
  <c r="AO21" i="16"/>
  <c r="BB21" i="16"/>
  <c r="P21" i="16"/>
  <c r="AC21" i="16"/>
  <c r="AP21" i="16"/>
  <c r="BC21" i="16"/>
  <c r="Q21" i="16"/>
  <c r="AD21" i="16"/>
  <c r="AQ21" i="16"/>
  <c r="BD21" i="16"/>
  <c r="R21" i="16"/>
  <c r="AE21" i="16"/>
  <c r="AR21" i="16"/>
  <c r="BE21" i="16"/>
  <c r="S21" i="16"/>
  <c r="AF21" i="16"/>
  <c r="AS21" i="16"/>
  <c r="BF21" i="16"/>
  <c r="T21" i="16"/>
  <c r="AG21" i="16"/>
  <c r="AT21" i="16"/>
  <c r="U21" i="16"/>
  <c r="AH21" i="16"/>
  <c r="AV21" i="16"/>
  <c r="V21" i="16"/>
  <c r="AJ21" i="16"/>
  <c r="AW21" i="16"/>
  <c r="J21" i="16"/>
  <c r="X21" i="16"/>
  <c r="AK21" i="16"/>
  <c r="AX21" i="16"/>
  <c r="L21" i="16"/>
  <c r="Y21" i="16"/>
  <c r="AL21" i="16"/>
  <c r="AY21" i="16"/>
  <c r="M21" i="16"/>
  <c r="Z21" i="16"/>
  <c r="AM21" i="16"/>
  <c r="AZ21" i="16"/>
  <c r="N21" i="16"/>
  <c r="AA21" i="16"/>
  <c r="AN21" i="16"/>
  <c r="BA21" i="16"/>
  <c r="R95" i="16"/>
  <c r="AD95" i="16"/>
  <c r="AP95" i="16"/>
  <c r="BB95" i="16"/>
  <c r="O95" i="16"/>
  <c r="AB95" i="16"/>
  <c r="AO95" i="16"/>
  <c r="BC95" i="16"/>
  <c r="N95" i="16"/>
  <c r="AC95" i="16"/>
  <c r="AR95" i="16"/>
  <c r="BF95" i="16"/>
  <c r="P95" i="16"/>
  <c r="AE95" i="16"/>
  <c r="AS95" i="16"/>
  <c r="BG95" i="16"/>
  <c r="Q95" i="16"/>
  <c r="AF95" i="16"/>
  <c r="AT95" i="16"/>
  <c r="S95" i="16"/>
  <c r="AG95" i="16"/>
  <c r="AU95" i="16"/>
  <c r="T95" i="16"/>
  <c r="AH95" i="16"/>
  <c r="AV95" i="16"/>
  <c r="U95" i="16"/>
  <c r="AI95" i="16"/>
  <c r="AW95" i="16"/>
  <c r="V95" i="16"/>
  <c r="AJ95" i="16"/>
  <c r="AX95" i="16"/>
  <c r="W95" i="16"/>
  <c r="AK95" i="16"/>
  <c r="AY95" i="16"/>
  <c r="J95" i="16"/>
  <c r="X95" i="16"/>
  <c r="AL95" i="16"/>
  <c r="AZ95" i="16"/>
  <c r="K95" i="16"/>
  <c r="Y95" i="16"/>
  <c r="AM95" i="16"/>
  <c r="BA95" i="16"/>
  <c r="L95" i="16"/>
  <c r="Z95" i="16"/>
  <c r="AN95" i="16"/>
  <c r="BD95" i="16"/>
  <c r="M95" i="16"/>
  <c r="AA95" i="16"/>
  <c r="AQ95" i="16"/>
  <c r="BE95" i="16"/>
  <c r="O60" i="16"/>
  <c r="AA60" i="16"/>
  <c r="AM60" i="16"/>
  <c r="AY60" i="16"/>
  <c r="L60" i="16"/>
  <c r="Y60" i="16"/>
  <c r="AL60" i="16"/>
  <c r="AZ60" i="16"/>
  <c r="M60" i="16"/>
  <c r="Z60" i="16"/>
  <c r="AN60" i="16"/>
  <c r="BA60" i="16"/>
  <c r="N60" i="16"/>
  <c r="AB60" i="16"/>
  <c r="AO60" i="16"/>
  <c r="BB60" i="16"/>
  <c r="P60" i="16"/>
  <c r="AC60" i="16"/>
  <c r="AP60" i="16"/>
  <c r="BC60" i="16"/>
  <c r="Q60" i="16"/>
  <c r="AD60" i="16"/>
  <c r="AQ60" i="16"/>
  <c r="BD60" i="16"/>
  <c r="R60" i="16"/>
  <c r="AE60" i="16"/>
  <c r="AR60" i="16"/>
  <c r="BE60" i="16"/>
  <c r="S60" i="16"/>
  <c r="AF60" i="16"/>
  <c r="AS60" i="16"/>
  <c r="BF60" i="16"/>
  <c r="T60" i="16"/>
  <c r="AG60" i="16"/>
  <c r="AT60" i="16"/>
  <c r="BG60" i="16"/>
  <c r="U60" i="16"/>
  <c r="AH60" i="16"/>
  <c r="AU60" i="16"/>
  <c r="V60" i="16"/>
  <c r="AI60" i="16"/>
  <c r="AV60" i="16"/>
  <c r="J60" i="16"/>
  <c r="W60" i="16"/>
  <c r="AJ60" i="16"/>
  <c r="AW60" i="16"/>
  <c r="K60" i="16"/>
  <c r="X60" i="16"/>
  <c r="AK60" i="16"/>
  <c r="AX60" i="16"/>
  <c r="O25" i="16"/>
  <c r="AA25" i="16"/>
  <c r="AM25" i="16"/>
  <c r="AY25" i="16"/>
  <c r="K25" i="16"/>
  <c r="X25" i="16"/>
  <c r="AK25" i="16"/>
  <c r="AX25" i="16"/>
  <c r="L25" i="16"/>
  <c r="Y25" i="16"/>
  <c r="AL25" i="16"/>
  <c r="AZ25" i="16"/>
  <c r="M25" i="16"/>
  <c r="Z25" i="16"/>
  <c r="AN25" i="16"/>
  <c r="N25" i="16"/>
  <c r="AB25" i="16"/>
  <c r="AO25" i="16"/>
  <c r="P25" i="16"/>
  <c r="AC25" i="16"/>
  <c r="AP25" i="16"/>
  <c r="Q25" i="16"/>
  <c r="AD25" i="16"/>
  <c r="AQ25" i="16"/>
  <c r="R25" i="16"/>
  <c r="AE25" i="16"/>
  <c r="AR25" i="16"/>
  <c r="S25" i="16"/>
  <c r="AF25" i="16"/>
  <c r="AS25" i="16"/>
  <c r="T25" i="16"/>
  <c r="AG25" i="16"/>
  <c r="AT25" i="16"/>
  <c r="U25" i="16"/>
  <c r="AH25" i="16"/>
  <c r="AU25" i="16"/>
  <c r="V25" i="16"/>
  <c r="AI25" i="16"/>
  <c r="AV25" i="16"/>
  <c r="BE25" i="16"/>
  <c r="BF25" i="16"/>
  <c r="BG25" i="16"/>
  <c r="J25" i="16"/>
  <c r="W25" i="16"/>
  <c r="AJ25" i="16"/>
  <c r="AW25" i="16"/>
  <c r="BA25" i="16"/>
  <c r="BB25" i="16"/>
  <c r="BC25" i="16"/>
  <c r="BD25" i="16"/>
  <c r="P99" i="16"/>
  <c r="AB99" i="16"/>
  <c r="AN99" i="16"/>
  <c r="AZ99" i="16"/>
  <c r="T99" i="16"/>
  <c r="AG99" i="16"/>
  <c r="AT99" i="16"/>
  <c r="BG99" i="16"/>
  <c r="U99" i="16"/>
  <c r="AH99" i="16"/>
  <c r="AU99" i="16"/>
  <c r="V99" i="16"/>
  <c r="AI99" i="16"/>
  <c r="AV99" i="16"/>
  <c r="J99" i="16"/>
  <c r="W99" i="16"/>
  <c r="AJ99" i="16"/>
  <c r="AW99" i="16"/>
  <c r="K99" i="16"/>
  <c r="X99" i="16"/>
  <c r="AK99" i="16"/>
  <c r="AX99" i="16"/>
  <c r="L99" i="16"/>
  <c r="Y99" i="16"/>
  <c r="AL99" i="16"/>
  <c r="AY99" i="16"/>
  <c r="M99" i="16"/>
  <c r="Z99" i="16"/>
  <c r="AM99" i="16"/>
  <c r="BA99" i="16"/>
  <c r="N99" i="16"/>
  <c r="AA99" i="16"/>
  <c r="AO99" i="16"/>
  <c r="BB99" i="16"/>
  <c r="O99" i="16"/>
  <c r="AC99" i="16"/>
  <c r="AP99" i="16"/>
  <c r="BC99" i="16"/>
  <c r="Q99" i="16"/>
  <c r="AD99" i="16"/>
  <c r="AQ99" i="16"/>
  <c r="BD99" i="16"/>
  <c r="R99" i="16"/>
  <c r="AE99" i="16"/>
  <c r="AR99" i="16"/>
  <c r="BE99" i="16"/>
  <c r="S99" i="16"/>
  <c r="AF99" i="16"/>
  <c r="AS99" i="16"/>
  <c r="BF99" i="16"/>
  <c r="S64" i="16"/>
  <c r="AE64" i="16"/>
  <c r="AQ64" i="16"/>
  <c r="BC64" i="16"/>
  <c r="V64" i="16"/>
  <c r="AI64" i="16"/>
  <c r="AV64" i="16"/>
  <c r="J64" i="16"/>
  <c r="W64" i="16"/>
  <c r="AJ64" i="16"/>
  <c r="AW64" i="16"/>
  <c r="K64" i="16"/>
  <c r="X64" i="16"/>
  <c r="AK64" i="16"/>
  <c r="AX64" i="16"/>
  <c r="Y64" i="16"/>
  <c r="AO64" i="16"/>
  <c r="BF64" i="16"/>
  <c r="Z64" i="16"/>
  <c r="AP64" i="16"/>
  <c r="BG64" i="16"/>
  <c r="AA64" i="16"/>
  <c r="AR64" i="16"/>
  <c r="L64" i="16"/>
  <c r="AB64" i="16"/>
  <c r="AS64" i="16"/>
  <c r="M64" i="16"/>
  <c r="AC64" i="16"/>
  <c r="AT64" i="16"/>
  <c r="N64" i="16"/>
  <c r="AD64" i="16"/>
  <c r="AU64" i="16"/>
  <c r="O64" i="16"/>
  <c r="AF64" i="16"/>
  <c r="AY64" i="16"/>
  <c r="P64" i="16"/>
  <c r="AG64" i="16"/>
  <c r="AZ64" i="16"/>
  <c r="Q64" i="16"/>
  <c r="AH64" i="16"/>
  <c r="BA64" i="16"/>
  <c r="R64" i="16"/>
  <c r="AL64" i="16"/>
  <c r="BB64" i="16"/>
  <c r="T64" i="16"/>
  <c r="AM64" i="16"/>
  <c r="BD64" i="16"/>
  <c r="U64" i="16"/>
  <c r="AN64" i="16"/>
  <c r="BE64" i="16"/>
  <c r="U29" i="16"/>
  <c r="AG29" i="16"/>
  <c r="AS29" i="16"/>
  <c r="BE29" i="16"/>
  <c r="S29" i="16"/>
  <c r="AF29" i="16"/>
  <c r="AT29" i="16"/>
  <c r="BG29" i="16"/>
  <c r="T29" i="16"/>
  <c r="AH29" i="16"/>
  <c r="AU29" i="16"/>
  <c r="V29" i="16"/>
  <c r="AI29" i="16"/>
  <c r="AV29" i="16"/>
  <c r="J29" i="16"/>
  <c r="W29" i="16"/>
  <c r="AJ29" i="16"/>
  <c r="AW29" i="16"/>
  <c r="K29" i="16"/>
  <c r="X29" i="16"/>
  <c r="AK29" i="16"/>
  <c r="AX29" i="16"/>
  <c r="L29" i="16"/>
  <c r="Y29" i="16"/>
  <c r="AL29" i="16"/>
  <c r="AY29" i="16"/>
  <c r="M29" i="16"/>
  <c r="Z29" i="16"/>
  <c r="AM29" i="16"/>
  <c r="AZ29" i="16"/>
  <c r="N29" i="16"/>
  <c r="AA29" i="16"/>
  <c r="AN29" i="16"/>
  <c r="BA29" i="16"/>
  <c r="O29" i="16"/>
  <c r="AB29" i="16"/>
  <c r="AO29" i="16"/>
  <c r="BB29" i="16"/>
  <c r="P29" i="16"/>
  <c r="AC29" i="16"/>
  <c r="AP29" i="16"/>
  <c r="BC29" i="16"/>
  <c r="Q29" i="16"/>
  <c r="AD29" i="16"/>
  <c r="AQ29" i="16"/>
  <c r="BD29" i="16"/>
  <c r="BF29" i="16"/>
  <c r="R29" i="16"/>
  <c r="AE29" i="16"/>
  <c r="AR29" i="16"/>
  <c r="N91" i="16"/>
  <c r="Z91" i="16"/>
  <c r="AL91" i="16"/>
  <c r="AX91" i="16"/>
  <c r="S91" i="16"/>
  <c r="AF91" i="16"/>
  <c r="AS91" i="16"/>
  <c r="BF91" i="16"/>
  <c r="T91" i="16"/>
  <c r="AG91" i="16"/>
  <c r="AT91" i="16"/>
  <c r="BG91" i="16"/>
  <c r="U91" i="16"/>
  <c r="AH91" i="16"/>
  <c r="AU91" i="16"/>
  <c r="V91" i="16"/>
  <c r="AM91" i="16"/>
  <c r="BC91" i="16"/>
  <c r="W91" i="16"/>
  <c r="AN91" i="16"/>
  <c r="BD91" i="16"/>
  <c r="X91" i="16"/>
  <c r="AO91" i="16"/>
  <c r="BE91" i="16"/>
  <c r="Y91" i="16"/>
  <c r="AP91" i="16"/>
  <c r="J91" i="16"/>
  <c r="AA91" i="16"/>
  <c r="AQ91" i="16"/>
  <c r="K91" i="16"/>
  <c r="AB91" i="16"/>
  <c r="AR91" i="16"/>
  <c r="L91" i="16"/>
  <c r="AC91" i="16"/>
  <c r="AV91" i="16"/>
  <c r="M91" i="16"/>
  <c r="AD91" i="16"/>
  <c r="AW91" i="16"/>
  <c r="O91" i="16"/>
  <c r="AE91" i="16"/>
  <c r="AY91" i="16"/>
  <c r="P91" i="16"/>
  <c r="AI91" i="16"/>
  <c r="AZ91" i="16"/>
  <c r="Q91" i="16"/>
  <c r="AJ91" i="16"/>
  <c r="BA91" i="16"/>
  <c r="R91" i="16"/>
  <c r="AK91" i="16"/>
  <c r="BB91" i="16"/>
  <c r="Q24" i="16"/>
  <c r="AC24" i="16"/>
  <c r="AO24" i="16"/>
  <c r="BA24" i="16"/>
  <c r="V24" i="16"/>
  <c r="AI24" i="16"/>
  <c r="AV24" i="16"/>
  <c r="J24" i="16"/>
  <c r="W24" i="16"/>
  <c r="AJ24" i="16"/>
  <c r="AW24" i="16"/>
  <c r="K24" i="16"/>
  <c r="X24" i="16"/>
  <c r="AK24" i="16"/>
  <c r="AX24" i="16"/>
  <c r="L24" i="16"/>
  <c r="Y24" i="16"/>
  <c r="AL24" i="16"/>
  <c r="AY24" i="16"/>
  <c r="M24" i="16"/>
  <c r="Z24" i="16"/>
  <c r="AM24" i="16"/>
  <c r="AZ24" i="16"/>
  <c r="N24" i="16"/>
  <c r="AA24" i="16"/>
  <c r="AN24" i="16"/>
  <c r="BB24" i="16"/>
  <c r="O24" i="16"/>
  <c r="AB24" i="16"/>
  <c r="AP24" i="16"/>
  <c r="BC24" i="16"/>
  <c r="P24" i="16"/>
  <c r="AD24" i="16"/>
  <c r="AQ24" i="16"/>
  <c r="BD24" i="16"/>
  <c r="R24" i="16"/>
  <c r="AE24" i="16"/>
  <c r="AR24" i="16"/>
  <c r="BE24" i="16"/>
  <c r="S24" i="16"/>
  <c r="AF24" i="16"/>
  <c r="AS24" i="16"/>
  <c r="BF24" i="16"/>
  <c r="T24" i="16"/>
  <c r="AG24" i="16"/>
  <c r="AT24" i="16"/>
  <c r="BG24" i="16"/>
  <c r="U24" i="16"/>
  <c r="AH24" i="16"/>
  <c r="AU24" i="16"/>
  <c r="O32" i="16"/>
  <c r="AA32" i="16"/>
  <c r="AM32" i="16"/>
  <c r="AY32" i="16"/>
  <c r="M32" i="16"/>
  <c r="Z32" i="16"/>
  <c r="AN32" i="16"/>
  <c r="BA32" i="16"/>
  <c r="N32" i="16"/>
  <c r="AB32" i="16"/>
  <c r="AO32" i="16"/>
  <c r="BB32" i="16"/>
  <c r="P32" i="16"/>
  <c r="AC32" i="16"/>
  <c r="AP32" i="16"/>
  <c r="BC32" i="16"/>
  <c r="Q32" i="16"/>
  <c r="AD32" i="16"/>
  <c r="AQ32" i="16"/>
  <c r="BD32" i="16"/>
  <c r="R32" i="16"/>
  <c r="AE32" i="16"/>
  <c r="AR32" i="16"/>
  <c r="BE32" i="16"/>
  <c r="S32" i="16"/>
  <c r="AF32" i="16"/>
  <c r="AS32" i="16"/>
  <c r="BF32" i="16"/>
  <c r="T32" i="16"/>
  <c r="AG32" i="16"/>
  <c r="AT32" i="16"/>
  <c r="BG32" i="16"/>
  <c r="U32" i="16"/>
  <c r="AH32" i="16"/>
  <c r="AU32" i="16"/>
  <c r="V32" i="16"/>
  <c r="AI32" i="16"/>
  <c r="AV32" i="16"/>
  <c r="J32" i="16"/>
  <c r="W32" i="16"/>
  <c r="AJ32" i="16"/>
  <c r="AW32" i="16"/>
  <c r="K32" i="16"/>
  <c r="X32" i="16"/>
  <c r="AK32" i="16"/>
  <c r="AX32" i="16"/>
  <c r="L32" i="16"/>
  <c r="Y32" i="16"/>
  <c r="AL32" i="16"/>
  <c r="AZ32" i="16"/>
  <c r="R71" i="16"/>
  <c r="AD71" i="16"/>
  <c r="AP71" i="16"/>
  <c r="BB71" i="16"/>
  <c r="K71" i="16"/>
  <c r="X71" i="16"/>
  <c r="AK71" i="16"/>
  <c r="AX71" i="16"/>
  <c r="L71" i="16"/>
  <c r="Y71" i="16"/>
  <c r="AL71" i="16"/>
  <c r="AY71" i="16"/>
  <c r="M71" i="16"/>
  <c r="Z71" i="16"/>
  <c r="AM71" i="16"/>
  <c r="AZ71" i="16"/>
  <c r="N71" i="16"/>
  <c r="AA71" i="16"/>
  <c r="AN71" i="16"/>
  <c r="BA71" i="16"/>
  <c r="O71" i="16"/>
  <c r="AB71" i="16"/>
  <c r="AO71" i="16"/>
  <c r="BC71" i="16"/>
  <c r="P71" i="16"/>
  <c r="AC71" i="16"/>
  <c r="AQ71" i="16"/>
  <c r="BD71" i="16"/>
  <c r="Q71" i="16"/>
  <c r="AE71" i="16"/>
  <c r="AR71" i="16"/>
  <c r="BE71" i="16"/>
  <c r="S71" i="16"/>
  <c r="AF71" i="16"/>
  <c r="AS71" i="16"/>
  <c r="BF71" i="16"/>
  <c r="T71" i="16"/>
  <c r="AG71" i="16"/>
  <c r="AT71" i="16"/>
  <c r="BG71" i="16"/>
  <c r="U71" i="16"/>
  <c r="AH71" i="16"/>
  <c r="AU71" i="16"/>
  <c r="V71" i="16"/>
  <c r="AI71" i="16"/>
  <c r="AV71" i="16"/>
  <c r="AJ71" i="16"/>
  <c r="AW71" i="16"/>
  <c r="J71" i="16"/>
  <c r="W71" i="16"/>
  <c r="S36" i="16"/>
  <c r="AE36" i="16"/>
  <c r="AQ36" i="16"/>
  <c r="BC36" i="16"/>
  <c r="J36" i="16"/>
  <c r="W36" i="16"/>
  <c r="AJ36" i="16"/>
  <c r="AW36" i="16"/>
  <c r="K36" i="16"/>
  <c r="X36" i="16"/>
  <c r="AK36" i="16"/>
  <c r="AX36" i="16"/>
  <c r="L36" i="16"/>
  <c r="Y36" i="16"/>
  <c r="AL36" i="16"/>
  <c r="AY36" i="16"/>
  <c r="M36" i="16"/>
  <c r="Z36" i="16"/>
  <c r="AM36" i="16"/>
  <c r="AZ36" i="16"/>
  <c r="N36" i="16"/>
  <c r="AA36" i="16"/>
  <c r="AN36" i="16"/>
  <c r="BA36" i="16"/>
  <c r="O36" i="16"/>
  <c r="AB36" i="16"/>
  <c r="AO36" i="16"/>
  <c r="BB36" i="16"/>
  <c r="P36" i="16"/>
  <c r="AC36" i="16"/>
  <c r="AP36" i="16"/>
  <c r="BD36" i="16"/>
  <c r="Q36" i="16"/>
  <c r="AD36" i="16"/>
  <c r="AR36" i="16"/>
  <c r="BE36" i="16"/>
  <c r="R36" i="16"/>
  <c r="AF36" i="16"/>
  <c r="AS36" i="16"/>
  <c r="BF36" i="16"/>
  <c r="T36" i="16"/>
  <c r="AG36" i="16"/>
  <c r="AT36" i="16"/>
  <c r="BG36" i="16"/>
  <c r="U36" i="16"/>
  <c r="AH36" i="16"/>
  <c r="AU36" i="16"/>
  <c r="V36" i="16"/>
  <c r="AI36" i="16"/>
  <c r="AV36" i="16"/>
  <c r="J75" i="16"/>
  <c r="V75" i="16"/>
  <c r="AH75" i="16"/>
  <c r="AT75" i="16"/>
  <c r="BF75" i="16"/>
  <c r="T75" i="16"/>
  <c r="AG75" i="16"/>
  <c r="AU75" i="16"/>
  <c r="U75" i="16"/>
  <c r="AI75" i="16"/>
  <c r="AV75" i="16"/>
  <c r="W75" i="16"/>
  <c r="AJ75" i="16"/>
  <c r="AW75" i="16"/>
  <c r="K75" i="16"/>
  <c r="X75" i="16"/>
  <c r="AK75" i="16"/>
  <c r="AX75" i="16"/>
  <c r="L75" i="16"/>
  <c r="Y75" i="16"/>
  <c r="AL75" i="16"/>
  <c r="AY75" i="16"/>
  <c r="M75" i="16"/>
  <c r="Z75" i="16"/>
  <c r="AM75" i="16"/>
  <c r="AZ75" i="16"/>
  <c r="N75" i="16"/>
  <c r="AA75" i="16"/>
  <c r="AN75" i="16"/>
  <c r="BA75" i="16"/>
  <c r="O75" i="16"/>
  <c r="AB75" i="16"/>
  <c r="AO75" i="16"/>
  <c r="BB75" i="16"/>
  <c r="P75" i="16"/>
  <c r="AC75" i="16"/>
  <c r="AP75" i="16"/>
  <c r="BC75" i="16"/>
  <c r="Q75" i="16"/>
  <c r="AD75" i="16"/>
  <c r="AQ75" i="16"/>
  <c r="BD75" i="16"/>
  <c r="R75" i="16"/>
  <c r="AE75" i="16"/>
  <c r="AR75" i="16"/>
  <c r="BE75" i="16"/>
  <c r="S75" i="16"/>
  <c r="AF75" i="16"/>
  <c r="AS75" i="16"/>
  <c r="BG75" i="16"/>
  <c r="K40" i="16"/>
  <c r="W40" i="16"/>
  <c r="AI40" i="16"/>
  <c r="AU40" i="16"/>
  <c r="BG40" i="16"/>
  <c r="S40" i="16"/>
  <c r="AF40" i="16"/>
  <c r="AS40" i="16"/>
  <c r="BF40" i="16"/>
  <c r="T40" i="16"/>
  <c r="AG40" i="16"/>
  <c r="AT40" i="16"/>
  <c r="U40" i="16"/>
  <c r="AH40" i="16"/>
  <c r="AV40" i="16"/>
  <c r="V40" i="16"/>
  <c r="AJ40" i="16"/>
  <c r="AW40" i="16"/>
  <c r="J40" i="16"/>
  <c r="X40" i="16"/>
  <c r="AK40" i="16"/>
  <c r="L40" i="16"/>
  <c r="Y40" i="16"/>
  <c r="AL40" i="16"/>
  <c r="M40" i="16"/>
  <c r="Z40" i="16"/>
  <c r="AM40" i="16"/>
  <c r="N40" i="16"/>
  <c r="AA40" i="16"/>
  <c r="AN40" i="16"/>
  <c r="O40" i="16"/>
  <c r="AB40" i="16"/>
  <c r="AO40" i="16"/>
  <c r="P40" i="16"/>
  <c r="Q40" i="16"/>
  <c r="AZ40" i="16"/>
  <c r="BA40" i="16"/>
  <c r="BB40" i="16"/>
  <c r="R40" i="16"/>
  <c r="BC40" i="16"/>
  <c r="AC40" i="16"/>
  <c r="BD40" i="16"/>
  <c r="AD40" i="16"/>
  <c r="BE40" i="16"/>
  <c r="AE40" i="16"/>
  <c r="AP40" i="16"/>
  <c r="AQ40" i="16"/>
  <c r="AR40" i="16"/>
  <c r="AX40" i="16"/>
  <c r="AY40" i="16"/>
  <c r="M33" i="16"/>
  <c r="Y33" i="16"/>
  <c r="AK33" i="16"/>
  <c r="AW33" i="16"/>
  <c r="P33" i="16"/>
  <c r="AC33" i="16"/>
  <c r="AP33" i="16"/>
  <c r="BC33" i="16"/>
  <c r="Q33" i="16"/>
  <c r="AD33" i="16"/>
  <c r="AQ33" i="16"/>
  <c r="BD33" i="16"/>
  <c r="R33" i="16"/>
  <c r="AE33" i="16"/>
  <c r="AR33" i="16"/>
  <c r="BE33" i="16"/>
  <c r="S33" i="16"/>
  <c r="AF33" i="16"/>
  <c r="AS33" i="16"/>
  <c r="BF33" i="16"/>
  <c r="T33" i="16"/>
  <c r="AG33" i="16"/>
  <c r="AT33" i="16"/>
  <c r="BG33" i="16"/>
  <c r="U33" i="16"/>
  <c r="AH33" i="16"/>
  <c r="AU33" i="16"/>
  <c r="V33" i="16"/>
  <c r="AI33" i="16"/>
  <c r="AV33" i="16"/>
  <c r="J33" i="16"/>
  <c r="W33" i="16"/>
  <c r="AJ33" i="16"/>
  <c r="AX33" i="16"/>
  <c r="K33" i="16"/>
  <c r="X33" i="16"/>
  <c r="AL33" i="16"/>
  <c r="AY33" i="16"/>
  <c r="L33" i="16"/>
  <c r="Z33" i="16"/>
  <c r="AM33" i="16"/>
  <c r="AZ33" i="16"/>
  <c r="N33" i="16"/>
  <c r="AA33" i="16"/>
  <c r="AN33" i="16"/>
  <c r="BA33" i="16"/>
  <c r="O33" i="16"/>
  <c r="AB33" i="16"/>
  <c r="AO33" i="16"/>
  <c r="BB33" i="16"/>
  <c r="P72" i="16"/>
  <c r="AB72" i="16"/>
  <c r="AN72" i="16"/>
  <c r="AZ72" i="16"/>
  <c r="M72" i="16"/>
  <c r="Z72" i="16"/>
  <c r="AM72" i="16"/>
  <c r="BA72" i="16"/>
  <c r="N72" i="16"/>
  <c r="AA72" i="16"/>
  <c r="AO72" i="16"/>
  <c r="BB72" i="16"/>
  <c r="O72" i="16"/>
  <c r="AC72" i="16"/>
  <c r="AP72" i="16"/>
  <c r="BC72" i="16"/>
  <c r="Q72" i="16"/>
  <c r="AD72" i="16"/>
  <c r="AQ72" i="16"/>
  <c r="BD72" i="16"/>
  <c r="R72" i="16"/>
  <c r="AE72" i="16"/>
  <c r="AR72" i="16"/>
  <c r="BE72" i="16"/>
  <c r="S72" i="16"/>
  <c r="AF72" i="16"/>
  <c r="AS72" i="16"/>
  <c r="BF72" i="16"/>
  <c r="T72" i="16"/>
  <c r="AG72" i="16"/>
  <c r="AT72" i="16"/>
  <c r="BG72" i="16"/>
  <c r="U72" i="16"/>
  <c r="AH72" i="16"/>
  <c r="AU72" i="16"/>
  <c r="V72" i="16"/>
  <c r="AI72" i="16"/>
  <c r="AV72" i="16"/>
  <c r="J72" i="16"/>
  <c r="W72" i="16"/>
  <c r="AJ72" i="16"/>
  <c r="AW72" i="16"/>
  <c r="K72" i="16"/>
  <c r="X72" i="16"/>
  <c r="AK72" i="16"/>
  <c r="AX72" i="16"/>
  <c r="L72" i="16"/>
  <c r="Y72" i="16"/>
  <c r="AL72" i="16"/>
  <c r="AY72" i="16"/>
  <c r="Q37" i="16"/>
  <c r="AC37" i="16"/>
  <c r="AO37" i="16"/>
  <c r="BA37" i="16"/>
  <c r="L37" i="16"/>
  <c r="Y37" i="16"/>
  <c r="AL37" i="16"/>
  <c r="AY37" i="16"/>
  <c r="M37" i="16"/>
  <c r="Z37" i="16"/>
  <c r="AM37" i="16"/>
  <c r="AZ37" i="16"/>
  <c r="N37" i="16"/>
  <c r="AA37" i="16"/>
  <c r="AN37" i="16"/>
  <c r="BB37" i="16"/>
  <c r="O37" i="16"/>
  <c r="AB37" i="16"/>
  <c r="AP37" i="16"/>
  <c r="BC37" i="16"/>
  <c r="P37" i="16"/>
  <c r="AD37" i="16"/>
  <c r="AQ37" i="16"/>
  <c r="BD37" i="16"/>
  <c r="R37" i="16"/>
  <c r="AE37" i="16"/>
  <c r="AR37" i="16"/>
  <c r="BE37" i="16"/>
  <c r="S37" i="16"/>
  <c r="AF37" i="16"/>
  <c r="AS37" i="16"/>
  <c r="BF37" i="16"/>
  <c r="T37" i="16"/>
  <c r="AG37" i="16"/>
  <c r="AT37" i="16"/>
  <c r="BG37" i="16"/>
  <c r="U37" i="16"/>
  <c r="AH37" i="16"/>
  <c r="AU37" i="16"/>
  <c r="V37" i="16"/>
  <c r="AI37" i="16"/>
  <c r="AV37" i="16"/>
  <c r="J37" i="16"/>
  <c r="W37" i="16"/>
  <c r="AJ37" i="16"/>
  <c r="AW37" i="16"/>
  <c r="K37" i="16"/>
  <c r="X37" i="16"/>
  <c r="AK37" i="16"/>
  <c r="AX37" i="16"/>
  <c r="T76" i="16"/>
  <c r="AF76" i="16"/>
  <c r="AR76" i="16"/>
  <c r="BD76" i="16"/>
  <c r="J76" i="16"/>
  <c r="W76" i="16"/>
  <c r="AJ76" i="16"/>
  <c r="AW76" i="16"/>
  <c r="K76" i="16"/>
  <c r="X76" i="16"/>
  <c r="AK76" i="16"/>
  <c r="AX76" i="16"/>
  <c r="L76" i="16"/>
  <c r="Y76" i="16"/>
  <c r="AL76" i="16"/>
  <c r="AY76" i="16"/>
  <c r="M76" i="16"/>
  <c r="Z76" i="16"/>
  <c r="AM76" i="16"/>
  <c r="AZ76" i="16"/>
  <c r="N76" i="16"/>
  <c r="AA76" i="16"/>
  <c r="AN76" i="16"/>
  <c r="BA76" i="16"/>
  <c r="O76" i="16"/>
  <c r="AB76" i="16"/>
  <c r="AO76" i="16"/>
  <c r="BB76" i="16"/>
  <c r="P76" i="16"/>
  <c r="AC76" i="16"/>
  <c r="AP76" i="16"/>
  <c r="BC76" i="16"/>
  <c r="Q76" i="16"/>
  <c r="AD76" i="16"/>
  <c r="AQ76" i="16"/>
  <c r="BE76" i="16"/>
  <c r="R76" i="16"/>
  <c r="AE76" i="16"/>
  <c r="AS76" i="16"/>
  <c r="BF76" i="16"/>
  <c r="S76" i="16"/>
  <c r="AG76" i="16"/>
  <c r="AT76" i="16"/>
  <c r="BG76" i="16"/>
  <c r="U76" i="16"/>
  <c r="AH76" i="16"/>
  <c r="AU76" i="16"/>
  <c r="V76" i="16"/>
  <c r="AI76" i="16"/>
  <c r="AV76" i="16"/>
  <c r="U41" i="16"/>
  <c r="AG41" i="16"/>
  <c r="AS41" i="16"/>
  <c r="BE41" i="16"/>
  <c r="V41" i="16"/>
  <c r="AI41" i="16"/>
  <c r="AV41" i="16"/>
  <c r="J41" i="16"/>
  <c r="W41" i="16"/>
  <c r="AJ41" i="16"/>
  <c r="AW41" i="16"/>
  <c r="K41" i="16"/>
  <c r="X41" i="16"/>
  <c r="AK41" i="16"/>
  <c r="AX41" i="16"/>
  <c r="R41" i="16"/>
  <c r="AL41" i="16"/>
  <c r="BB41" i="16"/>
  <c r="S41" i="16"/>
  <c r="AM41" i="16"/>
  <c r="BC41" i="16"/>
  <c r="T41" i="16"/>
  <c r="AN41" i="16"/>
  <c r="BD41" i="16"/>
  <c r="Y41" i="16"/>
  <c r="AO41" i="16"/>
  <c r="BF41" i="16"/>
  <c r="Z41" i="16"/>
  <c r="AP41" i="16"/>
  <c r="BG41" i="16"/>
  <c r="AA41" i="16"/>
  <c r="AQ41" i="16"/>
  <c r="L41" i="16"/>
  <c r="AB41" i="16"/>
  <c r="AR41" i="16"/>
  <c r="M41" i="16"/>
  <c r="AC41" i="16"/>
  <c r="AT41" i="16"/>
  <c r="N41" i="16"/>
  <c r="AD41" i="16"/>
  <c r="AU41" i="16"/>
  <c r="O41" i="16"/>
  <c r="AE41" i="16"/>
  <c r="AY41" i="16"/>
  <c r="P41" i="16"/>
  <c r="AF41" i="16"/>
  <c r="AZ41" i="16"/>
  <c r="AH41" i="16"/>
  <c r="BA41" i="16"/>
  <c r="Q41" i="16"/>
  <c r="N79" i="16"/>
  <c r="Z79" i="16"/>
  <c r="AL79" i="16"/>
  <c r="AX79" i="16"/>
  <c r="Q79" i="16"/>
  <c r="AD79" i="16"/>
  <c r="AQ79" i="16"/>
  <c r="BD79" i="16"/>
  <c r="R79" i="16"/>
  <c r="AE79" i="16"/>
  <c r="AR79" i="16"/>
  <c r="BE79" i="16"/>
  <c r="S79" i="16"/>
  <c r="AF79" i="16"/>
  <c r="AS79" i="16"/>
  <c r="BF79" i="16"/>
  <c r="T79" i="16"/>
  <c r="AG79" i="16"/>
  <c r="AT79" i="16"/>
  <c r="BG79" i="16"/>
  <c r="U79" i="16"/>
  <c r="AH79" i="16"/>
  <c r="AU79" i="16"/>
  <c r="V79" i="16"/>
  <c r="AI79" i="16"/>
  <c r="AV79" i="16"/>
  <c r="J79" i="16"/>
  <c r="W79" i="16"/>
  <c r="AJ79" i="16"/>
  <c r="AW79" i="16"/>
  <c r="K79" i="16"/>
  <c r="X79" i="16"/>
  <c r="AK79" i="16"/>
  <c r="AY79" i="16"/>
  <c r="L79" i="16"/>
  <c r="Y79" i="16"/>
  <c r="AM79" i="16"/>
  <c r="AZ79" i="16"/>
  <c r="M79" i="16"/>
  <c r="AA79" i="16"/>
  <c r="AN79" i="16"/>
  <c r="BA79" i="16"/>
  <c r="O79" i="16"/>
  <c r="AB79" i="16"/>
  <c r="AO79" i="16"/>
  <c r="BB79" i="16"/>
  <c r="P79" i="16"/>
  <c r="AC79" i="16"/>
  <c r="AP79" i="16"/>
  <c r="BC79" i="16"/>
  <c r="L80" i="16"/>
  <c r="X80" i="16"/>
  <c r="AJ80" i="16"/>
  <c r="AV80" i="16"/>
  <c r="S80" i="16"/>
  <c r="AF80" i="16"/>
  <c r="AS80" i="16"/>
  <c r="BF80" i="16"/>
  <c r="T80" i="16"/>
  <c r="AG80" i="16"/>
  <c r="AT80" i="16"/>
  <c r="BG80" i="16"/>
  <c r="U80" i="16"/>
  <c r="AH80" i="16"/>
  <c r="AU80" i="16"/>
  <c r="V80" i="16"/>
  <c r="AI80" i="16"/>
  <c r="AW80" i="16"/>
  <c r="J80" i="16"/>
  <c r="W80" i="16"/>
  <c r="AK80" i="16"/>
  <c r="AX80" i="16"/>
  <c r="K80" i="16"/>
  <c r="Y80" i="16"/>
  <c r="AL80" i="16"/>
  <c r="AY80" i="16"/>
  <c r="M80" i="16"/>
  <c r="Z80" i="16"/>
  <c r="AM80" i="16"/>
  <c r="AZ80" i="16"/>
  <c r="N80" i="16"/>
  <c r="AA80" i="16"/>
  <c r="AN80" i="16"/>
  <c r="BA80" i="16"/>
  <c r="O80" i="16"/>
  <c r="AB80" i="16"/>
  <c r="AO80" i="16"/>
  <c r="BB80" i="16"/>
  <c r="P80" i="16"/>
  <c r="AC80" i="16"/>
  <c r="AP80" i="16"/>
  <c r="BC80" i="16"/>
  <c r="Q80" i="16"/>
  <c r="AD80" i="16"/>
  <c r="AQ80" i="16"/>
  <c r="BD80" i="16"/>
  <c r="BE80" i="16"/>
  <c r="R80" i="16"/>
  <c r="AE80" i="16"/>
  <c r="AR80" i="16"/>
  <c r="M45" i="16"/>
  <c r="Y45" i="16"/>
  <c r="AK45" i="16"/>
  <c r="AW45" i="16"/>
  <c r="R45" i="16"/>
  <c r="AE45" i="16"/>
  <c r="AR45" i="16"/>
  <c r="BE45" i="16"/>
  <c r="S45" i="16"/>
  <c r="AF45" i="16"/>
  <c r="AS45" i="16"/>
  <c r="BF45" i="16"/>
  <c r="T45" i="16"/>
  <c r="AG45" i="16"/>
  <c r="AT45" i="16"/>
  <c r="BG45" i="16"/>
  <c r="K45" i="16"/>
  <c r="AB45" i="16"/>
  <c r="AU45" i="16"/>
  <c r="L45" i="16"/>
  <c r="AC45" i="16"/>
  <c r="AV45" i="16"/>
  <c r="N45" i="16"/>
  <c r="AD45" i="16"/>
  <c r="AX45" i="16"/>
  <c r="O45" i="16"/>
  <c r="AH45" i="16"/>
  <c r="AY45" i="16"/>
  <c r="P45" i="16"/>
  <c r="AI45" i="16"/>
  <c r="AZ45" i="16"/>
  <c r="Q45" i="16"/>
  <c r="AJ45" i="16"/>
  <c r="BA45" i="16"/>
  <c r="U45" i="16"/>
  <c r="AL45" i="16"/>
  <c r="BB45" i="16"/>
  <c r="V45" i="16"/>
  <c r="AM45" i="16"/>
  <c r="BC45" i="16"/>
  <c r="W45" i="16"/>
  <c r="AN45" i="16"/>
  <c r="BD45" i="16"/>
  <c r="X45" i="16"/>
  <c r="AO45" i="16"/>
  <c r="Z45" i="16"/>
  <c r="AP45" i="16"/>
  <c r="AQ45" i="16"/>
  <c r="J45" i="16"/>
  <c r="AA45" i="16"/>
  <c r="U10" i="16"/>
  <c r="AG10" i="16"/>
  <c r="AS10" i="16"/>
  <c r="BE10" i="16"/>
  <c r="J10" i="16"/>
  <c r="V10" i="16"/>
  <c r="AH10" i="16"/>
  <c r="AT10" i="16"/>
  <c r="BF10" i="16"/>
  <c r="K10" i="16"/>
  <c r="W10" i="16"/>
  <c r="AI10" i="16"/>
  <c r="AU10" i="16"/>
  <c r="BG10" i="16"/>
  <c r="L10" i="16"/>
  <c r="X10" i="16"/>
  <c r="AJ10" i="16"/>
  <c r="AV10" i="16"/>
  <c r="M10" i="16"/>
  <c r="Y10" i="16"/>
  <c r="AK10" i="16"/>
  <c r="AW10" i="16"/>
  <c r="N10" i="16"/>
  <c r="Z10" i="16"/>
  <c r="AL10" i="16"/>
  <c r="AX10" i="16"/>
  <c r="O10" i="16"/>
  <c r="AA10" i="16"/>
  <c r="AM10" i="16"/>
  <c r="AY10" i="16"/>
  <c r="P10" i="16"/>
  <c r="AB10" i="16"/>
  <c r="AN10" i="16"/>
  <c r="AZ10" i="16"/>
  <c r="Q10" i="16"/>
  <c r="AC10" i="16"/>
  <c r="AO10" i="16"/>
  <c r="BA10" i="16"/>
  <c r="R10" i="16"/>
  <c r="AD10" i="16"/>
  <c r="AP10" i="16"/>
  <c r="BB10" i="16"/>
  <c r="S10" i="16"/>
  <c r="AE10" i="16"/>
  <c r="AQ10" i="16"/>
  <c r="BC10" i="16"/>
  <c r="AR10" i="16"/>
  <c r="BD10" i="16"/>
  <c r="T10" i="16"/>
  <c r="AF10" i="16"/>
  <c r="P84" i="16"/>
  <c r="AB84" i="16"/>
  <c r="AN84" i="16"/>
  <c r="AZ84" i="16"/>
  <c r="O84" i="16"/>
  <c r="AC84" i="16"/>
  <c r="AP84" i="16"/>
  <c r="BC84" i="16"/>
  <c r="Q84" i="16"/>
  <c r="AD84" i="16"/>
  <c r="AQ84" i="16"/>
  <c r="BD84" i="16"/>
  <c r="R84" i="16"/>
  <c r="AE84" i="16"/>
  <c r="AR84" i="16"/>
  <c r="BE84" i="16"/>
  <c r="S84" i="16"/>
  <c r="AF84" i="16"/>
  <c r="AS84" i="16"/>
  <c r="BF84" i="16"/>
  <c r="T84" i="16"/>
  <c r="AG84" i="16"/>
  <c r="AT84" i="16"/>
  <c r="BG84" i="16"/>
  <c r="U84" i="16"/>
  <c r="AH84" i="16"/>
  <c r="AU84" i="16"/>
  <c r="V84" i="16"/>
  <c r="AI84" i="16"/>
  <c r="AV84" i="16"/>
  <c r="J84" i="16"/>
  <c r="W84" i="16"/>
  <c r="AJ84" i="16"/>
  <c r="AW84" i="16"/>
  <c r="K84" i="16"/>
  <c r="X84" i="16"/>
  <c r="AK84" i="16"/>
  <c r="AX84" i="16"/>
  <c r="L84" i="16"/>
  <c r="Y84" i="16"/>
  <c r="AL84" i="16"/>
  <c r="AY84" i="16"/>
  <c r="M84" i="16"/>
  <c r="Z84" i="16"/>
  <c r="AM84" i="16"/>
  <c r="BA84" i="16"/>
  <c r="N84" i="16"/>
  <c r="AA84" i="16"/>
  <c r="AO84" i="16"/>
  <c r="BB84" i="16"/>
  <c r="Q49" i="16"/>
  <c r="AC49" i="16"/>
  <c r="AO49" i="16"/>
  <c r="BA49" i="16"/>
  <c r="N49" i="16"/>
  <c r="AA49" i="16"/>
  <c r="AN49" i="16"/>
  <c r="BB49" i="16"/>
  <c r="P49" i="16"/>
  <c r="AE49" i="16"/>
  <c r="AS49" i="16"/>
  <c r="BG49" i="16"/>
  <c r="R49" i="16"/>
  <c r="AF49" i="16"/>
  <c r="AT49" i="16"/>
  <c r="S49" i="16"/>
  <c r="AG49" i="16"/>
  <c r="AU49" i="16"/>
  <c r="T49" i="16"/>
  <c r="AH49" i="16"/>
  <c r="AV49" i="16"/>
  <c r="U49" i="16"/>
  <c r="AI49" i="16"/>
  <c r="AW49" i="16"/>
  <c r="V49" i="16"/>
  <c r="AJ49" i="16"/>
  <c r="AX49" i="16"/>
  <c r="W49" i="16"/>
  <c r="AK49" i="16"/>
  <c r="AY49" i="16"/>
  <c r="J49" i="16"/>
  <c r="X49" i="16"/>
  <c r="AL49" i="16"/>
  <c r="AZ49" i="16"/>
  <c r="K49" i="16"/>
  <c r="Y49" i="16"/>
  <c r="AM49" i="16"/>
  <c r="BC49" i="16"/>
  <c r="L49" i="16"/>
  <c r="Z49" i="16"/>
  <c r="AP49" i="16"/>
  <c r="BD49" i="16"/>
  <c r="M49" i="16"/>
  <c r="AB49" i="16"/>
  <c r="AQ49" i="16"/>
  <c r="BE49" i="16"/>
  <c r="AD49" i="16"/>
  <c r="AR49" i="16"/>
  <c r="BF49" i="16"/>
  <c r="O49" i="16"/>
  <c r="M14" i="16"/>
  <c r="Y14" i="16"/>
  <c r="AK14" i="16"/>
  <c r="AW14" i="16"/>
  <c r="N14" i="16"/>
  <c r="Z14" i="16"/>
  <c r="AL14" i="16"/>
  <c r="AX14" i="16"/>
  <c r="O14" i="16"/>
  <c r="AA14" i="16"/>
  <c r="AM14" i="16"/>
  <c r="AY14" i="16"/>
  <c r="V14" i="16"/>
  <c r="AN14" i="16"/>
  <c r="BC14" i="16"/>
  <c r="W14" i="16"/>
  <c r="AO14" i="16"/>
  <c r="BD14" i="16"/>
  <c r="X14" i="16"/>
  <c r="AP14" i="16"/>
  <c r="BE14" i="16"/>
  <c r="J14" i="16"/>
  <c r="AB14" i="16"/>
  <c r="AQ14" i="16"/>
  <c r="BF14" i="16"/>
  <c r="K14" i="16"/>
  <c r="AC14" i="16"/>
  <c r="AR14" i="16"/>
  <c r="BG14" i="16"/>
  <c r="L14" i="16"/>
  <c r="AD14" i="16"/>
  <c r="AS14" i="16"/>
  <c r="P14" i="16"/>
  <c r="AE14" i="16"/>
  <c r="AT14" i="16"/>
  <c r="Q14" i="16"/>
  <c r="AF14" i="16"/>
  <c r="AU14" i="16"/>
  <c r="R14" i="16"/>
  <c r="AG14" i="16"/>
  <c r="AV14" i="16"/>
  <c r="S14" i="16"/>
  <c r="AH14" i="16"/>
  <c r="AZ14" i="16"/>
  <c r="T14" i="16"/>
  <c r="AI14" i="16"/>
  <c r="BA14" i="16"/>
  <c r="U14" i="16"/>
  <c r="AJ14" i="16"/>
  <c r="BB14" i="16"/>
  <c r="T88" i="16"/>
  <c r="AF88" i="16"/>
  <c r="AR88" i="16"/>
  <c r="BD88" i="16"/>
  <c r="L88" i="16"/>
  <c r="Y88" i="16"/>
  <c r="AL88" i="16"/>
  <c r="AY88" i="16"/>
  <c r="M88" i="16"/>
  <c r="Z88" i="16"/>
  <c r="AM88" i="16"/>
  <c r="AZ88" i="16"/>
  <c r="N88" i="16"/>
  <c r="AA88" i="16"/>
  <c r="AN88" i="16"/>
  <c r="BA88" i="16"/>
  <c r="O88" i="16"/>
  <c r="AE88" i="16"/>
  <c r="AV88" i="16"/>
  <c r="P88" i="16"/>
  <c r="AG88" i="16"/>
  <c r="AW88" i="16"/>
  <c r="Q88" i="16"/>
  <c r="AH88" i="16"/>
  <c r="AX88" i="16"/>
  <c r="R88" i="16"/>
  <c r="AI88" i="16"/>
  <c r="BB88" i="16"/>
  <c r="S88" i="16"/>
  <c r="AJ88" i="16"/>
  <c r="BC88" i="16"/>
  <c r="U88" i="16"/>
  <c r="AK88" i="16"/>
  <c r="BE88" i="16"/>
  <c r="V88" i="16"/>
  <c r="AO88" i="16"/>
  <c r="BF88" i="16"/>
  <c r="W88" i="16"/>
  <c r="AP88" i="16"/>
  <c r="BG88" i="16"/>
  <c r="X88" i="16"/>
  <c r="AQ88" i="16"/>
  <c r="AB88" i="16"/>
  <c r="AS88" i="16"/>
  <c r="J88" i="16"/>
  <c r="AC88" i="16"/>
  <c r="AT88" i="16"/>
  <c r="K88" i="16"/>
  <c r="AD88" i="16"/>
  <c r="AU88" i="16"/>
  <c r="U53" i="16"/>
  <c r="AG53" i="16"/>
  <c r="AS53" i="16"/>
  <c r="BE53" i="16"/>
  <c r="K53" i="16"/>
  <c r="X53" i="16"/>
  <c r="AK53" i="16"/>
  <c r="AX53" i="16"/>
  <c r="P53" i="16"/>
  <c r="AD53" i="16"/>
  <c r="AR53" i="16"/>
  <c r="BG53" i="16"/>
  <c r="Q53" i="16"/>
  <c r="AE53" i="16"/>
  <c r="AT53" i="16"/>
  <c r="R53" i="16"/>
  <c r="AF53" i="16"/>
  <c r="AU53" i="16"/>
  <c r="S53" i="16"/>
  <c r="AH53" i="16"/>
  <c r="AV53" i="16"/>
  <c r="T53" i="16"/>
  <c r="AI53" i="16"/>
  <c r="AW53" i="16"/>
  <c r="V53" i="16"/>
  <c r="AJ53" i="16"/>
  <c r="AY53" i="16"/>
  <c r="W53" i="16"/>
  <c r="AL53" i="16"/>
  <c r="AZ53" i="16"/>
  <c r="J53" i="16"/>
  <c r="Y53" i="16"/>
  <c r="AM53" i="16"/>
  <c r="BA53" i="16"/>
  <c r="L53" i="16"/>
  <c r="Z53" i="16"/>
  <c r="AN53" i="16"/>
  <c r="BB53" i="16"/>
  <c r="M53" i="16"/>
  <c r="AA53" i="16"/>
  <c r="AO53" i="16"/>
  <c r="BC53" i="16"/>
  <c r="N53" i="16"/>
  <c r="AB53" i="16"/>
  <c r="AP53" i="16"/>
  <c r="BD53" i="16"/>
  <c r="O53" i="16"/>
  <c r="AC53" i="16"/>
  <c r="AQ53" i="16"/>
  <c r="BF53" i="16"/>
  <c r="Q18" i="16"/>
  <c r="AC18" i="16"/>
  <c r="AO18" i="16"/>
  <c r="BA18" i="16"/>
  <c r="U18" i="16"/>
  <c r="AH18" i="16"/>
  <c r="AU18" i="16"/>
  <c r="V18" i="16"/>
  <c r="AI18" i="16"/>
  <c r="AV18" i="16"/>
  <c r="J18" i="16"/>
  <c r="W18" i="16"/>
  <c r="AJ18" i="16"/>
  <c r="AW18" i="16"/>
  <c r="K18" i="16"/>
  <c r="X18" i="16"/>
  <c r="AK18" i="16"/>
  <c r="AX18" i="16"/>
  <c r="L18" i="16"/>
  <c r="Y18" i="16"/>
  <c r="AL18" i="16"/>
  <c r="AY18" i="16"/>
  <c r="M18" i="16"/>
  <c r="Z18" i="16"/>
  <c r="AM18" i="16"/>
  <c r="AZ18" i="16"/>
  <c r="N18" i="16"/>
  <c r="AA18" i="16"/>
  <c r="AN18" i="16"/>
  <c r="BB18" i="16"/>
  <c r="O18" i="16"/>
  <c r="AB18" i="16"/>
  <c r="AP18" i="16"/>
  <c r="BC18" i="16"/>
  <c r="P18" i="16"/>
  <c r="AD18" i="16"/>
  <c r="AQ18" i="16"/>
  <c r="BD18" i="16"/>
  <c r="R18" i="16"/>
  <c r="AE18" i="16"/>
  <c r="AR18" i="16"/>
  <c r="BE18" i="16"/>
  <c r="S18" i="16"/>
  <c r="AF18" i="16"/>
  <c r="AS18" i="16"/>
  <c r="BF18" i="16"/>
  <c r="T18" i="16"/>
  <c r="AG18" i="16"/>
  <c r="AT18" i="16"/>
  <c r="BG18" i="16"/>
  <c r="M67" i="16"/>
  <c r="Y67" i="16"/>
  <c r="AK67" i="16"/>
  <c r="AW67" i="16"/>
  <c r="P67" i="16"/>
  <c r="AC67" i="16"/>
  <c r="AP67" i="16"/>
  <c r="BC67" i="16"/>
  <c r="Q67" i="16"/>
  <c r="AD67" i="16"/>
  <c r="AQ67" i="16"/>
  <c r="BD67" i="16"/>
  <c r="R67" i="16"/>
  <c r="AE67" i="16"/>
  <c r="AR67" i="16"/>
  <c r="BE67" i="16"/>
  <c r="L67" i="16"/>
  <c r="AF67" i="16"/>
  <c r="AV67" i="16"/>
  <c r="N67" i="16"/>
  <c r="AG67" i="16"/>
  <c r="AX67" i="16"/>
  <c r="O67" i="16"/>
  <c r="AH67" i="16"/>
  <c r="AY67" i="16"/>
  <c r="S67" i="16"/>
  <c r="AI67" i="16"/>
  <c r="AZ67" i="16"/>
  <c r="T67" i="16"/>
  <c r="AJ67" i="16"/>
  <c r="BA67" i="16"/>
  <c r="U67" i="16"/>
  <c r="AL67" i="16"/>
  <c r="BB67" i="16"/>
  <c r="V67" i="16"/>
  <c r="AM67" i="16"/>
  <c r="BF67" i="16"/>
  <c r="W67" i="16"/>
  <c r="AN67" i="16"/>
  <c r="BG67" i="16"/>
  <c r="X67" i="16"/>
  <c r="AO67" i="16"/>
  <c r="Z67" i="16"/>
  <c r="AS67" i="16"/>
  <c r="J67" i="16"/>
  <c r="AA67" i="16"/>
  <c r="AT67" i="16"/>
  <c r="K67" i="16"/>
  <c r="AB67" i="16"/>
  <c r="AU67" i="16"/>
  <c r="L92" i="16"/>
  <c r="X92" i="16"/>
  <c r="AJ92" i="16"/>
  <c r="AV92" i="16"/>
  <c r="U92" i="16"/>
  <c r="AH92" i="16"/>
  <c r="AU92" i="16"/>
  <c r="J92" i="16"/>
  <c r="V92" i="16"/>
  <c r="AK92" i="16"/>
  <c r="AY92" i="16"/>
  <c r="W92" i="16"/>
  <c r="AL92" i="16"/>
  <c r="AZ92" i="16"/>
  <c r="Y92" i="16"/>
  <c r="AM92" i="16"/>
  <c r="BA92" i="16"/>
  <c r="K92" i="16"/>
  <c r="Z92" i="16"/>
  <c r="AN92" i="16"/>
  <c r="BB92" i="16"/>
  <c r="M92" i="16"/>
  <c r="AA92" i="16"/>
  <c r="AO92" i="16"/>
  <c r="BC92" i="16"/>
  <c r="N92" i="16"/>
  <c r="AB92" i="16"/>
  <c r="AP92" i="16"/>
  <c r="BD92" i="16"/>
  <c r="O92" i="16"/>
  <c r="AC92" i="16"/>
  <c r="AQ92" i="16"/>
  <c r="BE92" i="16"/>
  <c r="P92" i="16"/>
  <c r="AD92" i="16"/>
  <c r="AR92" i="16"/>
  <c r="BF92" i="16"/>
  <c r="Q92" i="16"/>
  <c r="AE92" i="16"/>
  <c r="AS92" i="16"/>
  <c r="BG92" i="16"/>
  <c r="R92" i="16"/>
  <c r="AF92" i="16"/>
  <c r="AT92" i="16"/>
  <c r="S92" i="16"/>
  <c r="AG92" i="16"/>
  <c r="AW92" i="16"/>
  <c r="T92" i="16"/>
  <c r="AI92" i="16"/>
  <c r="AX92" i="16"/>
  <c r="U57" i="16"/>
  <c r="AG57" i="16"/>
  <c r="AS57" i="16"/>
  <c r="BE57" i="16"/>
  <c r="R57" i="16"/>
  <c r="AE57" i="16"/>
  <c r="AR57" i="16"/>
  <c r="BF57" i="16"/>
  <c r="S57" i="16"/>
  <c r="AF57" i="16"/>
  <c r="AT57" i="16"/>
  <c r="BG57" i="16"/>
  <c r="T57" i="16"/>
  <c r="AH57" i="16"/>
  <c r="AU57" i="16"/>
  <c r="V57" i="16"/>
  <c r="AI57" i="16"/>
  <c r="AV57" i="16"/>
  <c r="J57" i="16"/>
  <c r="W57" i="16"/>
  <c r="AJ57" i="16"/>
  <c r="AW57" i="16"/>
  <c r="K57" i="16"/>
  <c r="X57" i="16"/>
  <c r="AK57" i="16"/>
  <c r="AX57" i="16"/>
  <c r="L57" i="16"/>
  <c r="Y57" i="16"/>
  <c r="AL57" i="16"/>
  <c r="AY57" i="16"/>
  <c r="M57" i="16"/>
  <c r="Z57" i="16"/>
  <c r="AM57" i="16"/>
  <c r="AZ57" i="16"/>
  <c r="N57" i="16"/>
  <c r="AA57" i="16"/>
  <c r="AN57" i="16"/>
  <c r="BA57" i="16"/>
  <c r="O57" i="16"/>
  <c r="AB57" i="16"/>
  <c r="AO57" i="16"/>
  <c r="BB57" i="16"/>
  <c r="P57" i="16"/>
  <c r="AC57" i="16"/>
  <c r="AP57" i="16"/>
  <c r="BC57" i="16"/>
  <c r="Q57" i="16"/>
  <c r="AD57" i="16"/>
  <c r="AQ57" i="16"/>
  <c r="BD57" i="16"/>
  <c r="U22" i="16"/>
  <c r="AG22" i="16"/>
  <c r="AS22" i="16"/>
  <c r="BE22" i="16"/>
  <c r="Q22" i="16"/>
  <c r="AD22" i="16"/>
  <c r="AQ22" i="16"/>
  <c r="BD22" i="16"/>
  <c r="R22" i="16"/>
  <c r="AE22" i="16"/>
  <c r="AR22" i="16"/>
  <c r="BF22" i="16"/>
  <c r="S22" i="16"/>
  <c r="AF22" i="16"/>
  <c r="AT22" i="16"/>
  <c r="BG22" i="16"/>
  <c r="T22" i="16"/>
  <c r="AH22" i="16"/>
  <c r="AU22" i="16"/>
  <c r="V22" i="16"/>
  <c r="AI22" i="16"/>
  <c r="AV22" i="16"/>
  <c r="J22" i="16"/>
  <c r="W22" i="16"/>
  <c r="AJ22" i="16"/>
  <c r="AW22" i="16"/>
  <c r="K22" i="16"/>
  <c r="X22" i="16"/>
  <c r="AK22" i="16"/>
  <c r="AX22" i="16"/>
  <c r="L22" i="16"/>
  <c r="Y22" i="16"/>
  <c r="AL22" i="16"/>
  <c r="AY22" i="16"/>
  <c r="M22" i="16"/>
  <c r="Z22" i="16"/>
  <c r="AM22" i="16"/>
  <c r="AZ22" i="16"/>
  <c r="N22" i="16"/>
  <c r="AA22" i="16"/>
  <c r="AN22" i="16"/>
  <c r="BA22" i="16"/>
  <c r="O22" i="16"/>
  <c r="AB22" i="16"/>
  <c r="AO22" i="16"/>
  <c r="BB22" i="16"/>
  <c r="P22" i="16"/>
  <c r="AC22" i="16"/>
  <c r="AP22" i="16"/>
  <c r="BC22" i="16"/>
  <c r="P96" i="16"/>
  <c r="AB96" i="16"/>
  <c r="AN96" i="16"/>
  <c r="AZ96" i="16"/>
  <c r="R96" i="16"/>
  <c r="AE96" i="16"/>
  <c r="AR96" i="16"/>
  <c r="BE96" i="16"/>
  <c r="V96" i="16"/>
  <c r="AJ96" i="16"/>
  <c r="AX96" i="16"/>
  <c r="W96" i="16"/>
  <c r="AK96" i="16"/>
  <c r="AY96" i="16"/>
  <c r="J96" i="16"/>
  <c r="X96" i="16"/>
  <c r="AL96" i="16"/>
  <c r="BA96" i="16"/>
  <c r="K96" i="16"/>
  <c r="Y96" i="16"/>
  <c r="AM96" i="16"/>
  <c r="BB96" i="16"/>
  <c r="L96" i="16"/>
  <c r="Z96" i="16"/>
  <c r="AO96" i="16"/>
  <c r="BC96" i="16"/>
  <c r="M96" i="16"/>
  <c r="AA96" i="16"/>
  <c r="AP96" i="16"/>
  <c r="BD96" i="16"/>
  <c r="N96" i="16"/>
  <c r="AC96" i="16"/>
  <c r="AQ96" i="16"/>
  <c r="BF96" i="16"/>
  <c r="O96" i="16"/>
  <c r="AD96" i="16"/>
  <c r="AS96" i="16"/>
  <c r="BG96" i="16"/>
  <c r="Q96" i="16"/>
  <c r="AF96" i="16"/>
  <c r="AT96" i="16"/>
  <c r="S96" i="16"/>
  <c r="AG96" i="16"/>
  <c r="AU96" i="16"/>
  <c r="T96" i="16"/>
  <c r="AH96" i="16"/>
  <c r="AV96" i="16"/>
  <c r="U96" i="16"/>
  <c r="AI96" i="16"/>
  <c r="AW96" i="16"/>
  <c r="M61" i="16"/>
  <c r="Y61" i="16"/>
  <c r="AK61" i="16"/>
  <c r="AW61" i="16"/>
  <c r="O61" i="16"/>
  <c r="AB61" i="16"/>
  <c r="AO61" i="16"/>
  <c r="BB61" i="16"/>
  <c r="P61" i="16"/>
  <c r="AC61" i="16"/>
  <c r="AP61" i="16"/>
  <c r="BC61" i="16"/>
  <c r="Q61" i="16"/>
  <c r="AD61" i="16"/>
  <c r="AQ61" i="16"/>
  <c r="BD61" i="16"/>
  <c r="R61" i="16"/>
  <c r="AE61" i="16"/>
  <c r="AR61" i="16"/>
  <c r="BE61" i="16"/>
  <c r="S61" i="16"/>
  <c r="AF61" i="16"/>
  <c r="AS61" i="16"/>
  <c r="BF61" i="16"/>
  <c r="T61" i="16"/>
  <c r="AG61" i="16"/>
  <c r="AT61" i="16"/>
  <c r="BG61" i="16"/>
  <c r="U61" i="16"/>
  <c r="AH61" i="16"/>
  <c r="AU61" i="16"/>
  <c r="V61" i="16"/>
  <c r="AI61" i="16"/>
  <c r="AV61" i="16"/>
  <c r="J61" i="16"/>
  <c r="W61" i="16"/>
  <c r="AJ61" i="16"/>
  <c r="AX61" i="16"/>
  <c r="K61" i="16"/>
  <c r="X61" i="16"/>
  <c r="AL61" i="16"/>
  <c r="AY61" i="16"/>
  <c r="L61" i="16"/>
  <c r="Z61" i="16"/>
  <c r="AM61" i="16"/>
  <c r="AZ61" i="16"/>
  <c r="N61" i="16"/>
  <c r="AA61" i="16"/>
  <c r="AN61" i="16"/>
  <c r="BA61" i="16"/>
  <c r="M26" i="16"/>
  <c r="Y26" i="16"/>
  <c r="N26" i="16"/>
  <c r="AA26" i="16"/>
  <c r="AM26" i="16"/>
  <c r="AY26" i="16"/>
  <c r="O26" i="16"/>
  <c r="AB26" i="16"/>
  <c r="AN26" i="16"/>
  <c r="V26" i="16"/>
  <c r="AK26" i="16"/>
  <c r="AZ26" i="16"/>
  <c r="W26" i="16"/>
  <c r="AL26" i="16"/>
  <c r="BA26" i="16"/>
  <c r="X26" i="16"/>
  <c r="AO26" i="16"/>
  <c r="BB26" i="16"/>
  <c r="J26" i="16"/>
  <c r="Z26" i="16"/>
  <c r="AP26" i="16"/>
  <c r="BC26" i="16"/>
  <c r="K26" i="16"/>
  <c r="AC26" i="16"/>
  <c r="AQ26" i="16"/>
  <c r="BD26" i="16"/>
  <c r="L26" i="16"/>
  <c r="AD26" i="16"/>
  <c r="AR26" i="16"/>
  <c r="BE26" i="16"/>
  <c r="P26" i="16"/>
  <c r="AE26" i="16"/>
  <c r="AS26" i="16"/>
  <c r="BF26" i="16"/>
  <c r="Q26" i="16"/>
  <c r="AF26" i="16"/>
  <c r="AT26" i="16"/>
  <c r="BG26" i="16"/>
  <c r="R26" i="16"/>
  <c r="AG26" i="16"/>
  <c r="AU26" i="16"/>
  <c r="S26" i="16"/>
  <c r="AH26" i="16"/>
  <c r="AV26" i="16"/>
  <c r="T26" i="16"/>
  <c r="AI26" i="16"/>
  <c r="AW26" i="16"/>
  <c r="AX26" i="16"/>
  <c r="U26" i="16"/>
  <c r="AJ26" i="16"/>
  <c r="N100" i="16"/>
  <c r="Z100" i="16"/>
  <c r="AL100" i="16"/>
  <c r="AX100" i="16"/>
  <c r="V100" i="16"/>
  <c r="AI100" i="16"/>
  <c r="AV100" i="16"/>
  <c r="J100" i="16"/>
  <c r="W100" i="16"/>
  <c r="AJ100" i="16"/>
  <c r="AW100" i="16"/>
  <c r="K100" i="16"/>
  <c r="X100" i="16"/>
  <c r="AK100" i="16"/>
  <c r="AY100" i="16"/>
  <c r="L100" i="16"/>
  <c r="Y100" i="16"/>
  <c r="AM100" i="16"/>
  <c r="AZ100" i="16"/>
  <c r="M100" i="16"/>
  <c r="AA100" i="16"/>
  <c r="AN100" i="16"/>
  <c r="BA100" i="16"/>
  <c r="O100" i="16"/>
  <c r="AB100" i="16"/>
  <c r="AO100" i="16"/>
  <c r="BB100" i="16"/>
  <c r="P100" i="16"/>
  <c r="AC100" i="16"/>
  <c r="AP100" i="16"/>
  <c r="BC100" i="16"/>
  <c r="Q100" i="16"/>
  <c r="AD100" i="16"/>
  <c r="AQ100" i="16"/>
  <c r="BD100" i="16"/>
  <c r="R100" i="16"/>
  <c r="AE100" i="16"/>
  <c r="AR100" i="16"/>
  <c r="BE100" i="16"/>
  <c r="S100" i="16"/>
  <c r="AF100" i="16"/>
  <c r="AS100" i="16"/>
  <c r="BF100" i="16"/>
  <c r="T100" i="16"/>
  <c r="AG100" i="16"/>
  <c r="AT100" i="16"/>
  <c r="BG100" i="16"/>
  <c r="U100" i="16"/>
  <c r="AH100" i="16"/>
  <c r="AU100" i="16"/>
  <c r="Q65" i="16"/>
  <c r="AC65" i="16"/>
  <c r="AO65" i="16"/>
  <c r="BA65" i="16"/>
  <c r="K65" i="16"/>
  <c r="X65" i="16"/>
  <c r="AK65" i="16"/>
  <c r="AX65" i="16"/>
  <c r="L65" i="16"/>
  <c r="Y65" i="16"/>
  <c r="AL65" i="16"/>
  <c r="AY65" i="16"/>
  <c r="M65" i="16"/>
  <c r="Z65" i="16"/>
  <c r="AM65" i="16"/>
  <c r="AZ65" i="16"/>
  <c r="AA65" i="16"/>
  <c r="AR65" i="16"/>
  <c r="AB65" i="16"/>
  <c r="AS65" i="16"/>
  <c r="J65" i="16"/>
  <c r="AD65" i="16"/>
  <c r="AT65" i="16"/>
  <c r="N65" i="16"/>
  <c r="AE65" i="16"/>
  <c r="AU65" i="16"/>
  <c r="O65" i="16"/>
  <c r="AF65" i="16"/>
  <c r="AV65" i="16"/>
  <c r="P65" i="16"/>
  <c r="AG65" i="16"/>
  <c r="AW65" i="16"/>
  <c r="R65" i="16"/>
  <c r="AH65" i="16"/>
  <c r="BB65" i="16"/>
  <c r="S65" i="16"/>
  <c r="AI65" i="16"/>
  <c r="BC65" i="16"/>
  <c r="T65" i="16"/>
  <c r="AJ65" i="16"/>
  <c r="BD65" i="16"/>
  <c r="U65" i="16"/>
  <c r="AN65" i="16"/>
  <c r="BE65" i="16"/>
  <c r="V65" i="16"/>
  <c r="AP65" i="16"/>
  <c r="BF65" i="16"/>
  <c r="W65" i="16"/>
  <c r="AQ65" i="16"/>
  <c r="BG65" i="16"/>
  <c r="S30" i="16"/>
  <c r="AE30" i="16"/>
  <c r="AQ30" i="16"/>
  <c r="BC30" i="16"/>
  <c r="V30" i="16"/>
  <c r="AI30" i="16"/>
  <c r="AV30" i="16"/>
  <c r="J30" i="16"/>
  <c r="W30" i="16"/>
  <c r="AJ30" i="16"/>
  <c r="AW30" i="16"/>
  <c r="K30" i="16"/>
  <c r="X30" i="16"/>
  <c r="AK30" i="16"/>
  <c r="AX30" i="16"/>
  <c r="L30" i="16"/>
  <c r="Y30" i="16"/>
  <c r="AL30" i="16"/>
  <c r="AY30" i="16"/>
  <c r="M30" i="16"/>
  <c r="Z30" i="16"/>
  <c r="AM30" i="16"/>
  <c r="AZ30" i="16"/>
  <c r="N30" i="16"/>
  <c r="AA30" i="16"/>
  <c r="AN30" i="16"/>
  <c r="BA30" i="16"/>
  <c r="O30" i="16"/>
  <c r="AB30" i="16"/>
  <c r="AO30" i="16"/>
  <c r="BB30" i="16"/>
  <c r="P30" i="16"/>
  <c r="AC30" i="16"/>
  <c r="AP30" i="16"/>
  <c r="BD30" i="16"/>
  <c r="Q30" i="16"/>
  <c r="AD30" i="16"/>
  <c r="AR30" i="16"/>
  <c r="BE30" i="16"/>
  <c r="R30" i="16"/>
  <c r="AF30" i="16"/>
  <c r="AS30" i="16"/>
  <c r="BF30" i="16"/>
  <c r="T30" i="16"/>
  <c r="AG30" i="16"/>
  <c r="AT30" i="16"/>
  <c r="BG30" i="16"/>
  <c r="U30" i="16"/>
  <c r="AH30" i="16"/>
  <c r="AU30" i="16"/>
  <c r="M55" i="16"/>
  <c r="Y55" i="16"/>
  <c r="AK55" i="16"/>
  <c r="AW55" i="16"/>
  <c r="N55" i="16"/>
  <c r="AA55" i="16"/>
  <c r="AN55" i="16"/>
  <c r="BA55" i="16"/>
  <c r="O55" i="16"/>
  <c r="AB55" i="16"/>
  <c r="AO55" i="16"/>
  <c r="BB55" i="16"/>
  <c r="P55" i="16"/>
  <c r="AC55" i="16"/>
  <c r="AP55" i="16"/>
  <c r="BC55" i="16"/>
  <c r="Q55" i="16"/>
  <c r="AD55" i="16"/>
  <c r="AQ55" i="16"/>
  <c r="BD55" i="16"/>
  <c r="R55" i="16"/>
  <c r="AE55" i="16"/>
  <c r="AR55" i="16"/>
  <c r="BE55" i="16"/>
  <c r="S55" i="16"/>
  <c r="AF55" i="16"/>
  <c r="AS55" i="16"/>
  <c r="BF55" i="16"/>
  <c r="T55" i="16"/>
  <c r="AG55" i="16"/>
  <c r="AT55" i="16"/>
  <c r="BG55" i="16"/>
  <c r="U55" i="16"/>
  <c r="AH55" i="16"/>
  <c r="AU55" i="16"/>
  <c r="V55" i="16"/>
  <c r="AI55" i="16"/>
  <c r="AV55" i="16"/>
  <c r="J55" i="16"/>
  <c r="W55" i="16"/>
  <c r="AJ55" i="16"/>
  <c r="AX55" i="16"/>
  <c r="K55" i="16"/>
  <c r="X55" i="16"/>
  <c r="AL55" i="16"/>
  <c r="AY55" i="16"/>
  <c r="L55" i="16"/>
  <c r="Z55" i="16"/>
  <c r="AM55" i="16"/>
  <c r="AZ55" i="16"/>
  <c r="R104" i="16"/>
  <c r="AD104" i="16"/>
  <c r="AP104" i="16"/>
  <c r="BB104" i="16"/>
  <c r="S104" i="16"/>
  <c r="AF104" i="16"/>
  <c r="AS104" i="16"/>
  <c r="BF104" i="16"/>
  <c r="T104" i="16"/>
  <c r="AG104" i="16"/>
  <c r="AT104" i="16"/>
  <c r="BG104" i="16"/>
  <c r="U104" i="16"/>
  <c r="AH104" i="16"/>
  <c r="AU104" i="16"/>
  <c r="V104" i="16"/>
  <c r="AI104" i="16"/>
  <c r="AV104" i="16"/>
  <c r="J104" i="16"/>
  <c r="W104" i="16"/>
  <c r="AJ104" i="16"/>
  <c r="AW104" i="16"/>
  <c r="K104" i="16"/>
  <c r="X104" i="16"/>
  <c r="AK104" i="16"/>
  <c r="AX104" i="16"/>
  <c r="L104" i="16"/>
  <c r="Y104" i="16"/>
  <c r="AL104" i="16"/>
  <c r="AY104" i="16"/>
  <c r="M104" i="16"/>
  <c r="Z104" i="16"/>
  <c r="AM104" i="16"/>
  <c r="AZ104" i="16"/>
  <c r="N104" i="16"/>
  <c r="AA104" i="16"/>
  <c r="AN104" i="16"/>
  <c r="BA104" i="16"/>
  <c r="O104" i="16"/>
  <c r="AB104" i="16"/>
  <c r="AO104" i="16"/>
  <c r="BC104" i="16"/>
  <c r="P104" i="16"/>
  <c r="AC104" i="16"/>
  <c r="AQ104" i="16"/>
  <c r="BD104" i="16"/>
  <c r="Q104" i="16"/>
  <c r="AE104" i="16"/>
  <c r="AR104" i="16"/>
  <c r="BE104" i="16"/>
  <c r="U69" i="16"/>
  <c r="AG69" i="16"/>
  <c r="T69" i="16"/>
  <c r="AH69" i="16"/>
  <c r="AT69" i="16"/>
  <c r="BF69" i="16"/>
  <c r="J69" i="16"/>
  <c r="Q69" i="16"/>
  <c r="AE69" i="16"/>
  <c r="AS69" i="16"/>
  <c r="BG69" i="16"/>
  <c r="R69" i="16"/>
  <c r="AF69" i="16"/>
  <c r="AU69" i="16"/>
  <c r="S69" i="16"/>
  <c r="AI69" i="16"/>
  <c r="AV69" i="16"/>
  <c r="V69" i="16"/>
  <c r="AJ69" i="16"/>
  <c r="AW69" i="16"/>
  <c r="W69" i="16"/>
  <c r="AK69" i="16"/>
  <c r="AX69" i="16"/>
  <c r="X69" i="16"/>
  <c r="AL69" i="16"/>
  <c r="AY69" i="16"/>
  <c r="K69" i="16"/>
  <c r="Y69" i="16"/>
  <c r="AM69" i="16"/>
  <c r="AZ69" i="16"/>
  <c r="L69" i="16"/>
  <c r="Z69" i="16"/>
  <c r="AN69" i="16"/>
  <c r="BA69" i="16"/>
  <c r="M69" i="16"/>
  <c r="AA69" i="16"/>
  <c r="AO69" i="16"/>
  <c r="BB69" i="16"/>
  <c r="N69" i="16"/>
  <c r="AB69" i="16"/>
  <c r="AP69" i="16"/>
  <c r="BC69" i="16"/>
  <c r="O69" i="16"/>
  <c r="AC69" i="16"/>
  <c r="AQ69" i="16"/>
  <c r="BD69" i="16"/>
  <c r="P69" i="16"/>
  <c r="AD69" i="16"/>
  <c r="AR69" i="16"/>
  <c r="BE69" i="16"/>
  <c r="K34" i="16"/>
  <c r="W34" i="16"/>
  <c r="AI34" i="16"/>
  <c r="AU34" i="16"/>
  <c r="BG34" i="16"/>
  <c r="R34" i="16"/>
  <c r="AE34" i="16"/>
  <c r="AR34" i="16"/>
  <c r="BE34" i="16"/>
  <c r="S34" i="16"/>
  <c r="AF34" i="16"/>
  <c r="AS34" i="16"/>
  <c r="BF34" i="16"/>
  <c r="T34" i="16"/>
  <c r="AG34" i="16"/>
  <c r="AT34" i="16"/>
  <c r="U34" i="16"/>
  <c r="AH34" i="16"/>
  <c r="AV34" i="16"/>
  <c r="V34" i="16"/>
  <c r="AJ34" i="16"/>
  <c r="AW34" i="16"/>
  <c r="J34" i="16"/>
  <c r="X34" i="16"/>
  <c r="AK34" i="16"/>
  <c r="AX34" i="16"/>
  <c r="L34" i="16"/>
  <c r="Y34" i="16"/>
  <c r="AL34" i="16"/>
  <c r="AY34" i="16"/>
  <c r="M34" i="16"/>
  <c r="Z34" i="16"/>
  <c r="AM34" i="16"/>
  <c r="AZ34" i="16"/>
  <c r="N34" i="16"/>
  <c r="AA34" i="16"/>
  <c r="AN34" i="16"/>
  <c r="BA34" i="16"/>
  <c r="O34" i="16"/>
  <c r="AB34" i="16"/>
  <c r="AO34" i="16"/>
  <c r="BB34" i="16"/>
  <c r="P34" i="16"/>
  <c r="AC34" i="16"/>
  <c r="AP34" i="16"/>
  <c r="BC34" i="16"/>
  <c r="Q34" i="16"/>
  <c r="AD34" i="16"/>
  <c r="AQ34" i="16"/>
  <c r="BD34" i="16"/>
  <c r="N73" i="16"/>
  <c r="Z73" i="16"/>
  <c r="AL73" i="16"/>
  <c r="AX73" i="16"/>
  <c r="P73" i="16"/>
  <c r="AC73" i="16"/>
  <c r="AP73" i="16"/>
  <c r="BC73" i="16"/>
  <c r="Q73" i="16"/>
  <c r="AD73" i="16"/>
  <c r="AQ73" i="16"/>
  <c r="BD73" i="16"/>
  <c r="R73" i="16"/>
  <c r="AE73" i="16"/>
  <c r="AR73" i="16"/>
  <c r="BE73" i="16"/>
  <c r="S73" i="16"/>
  <c r="AF73" i="16"/>
  <c r="AS73" i="16"/>
  <c r="BF73" i="16"/>
  <c r="T73" i="16"/>
  <c r="AG73" i="16"/>
  <c r="AT73" i="16"/>
  <c r="BG73" i="16"/>
  <c r="U73" i="16"/>
  <c r="AH73" i="16"/>
  <c r="AU73" i="16"/>
  <c r="V73" i="16"/>
  <c r="AI73" i="16"/>
  <c r="AV73" i="16"/>
  <c r="J73" i="16"/>
  <c r="W73" i="16"/>
  <c r="AJ73" i="16"/>
  <c r="AW73" i="16"/>
  <c r="K73" i="16"/>
  <c r="X73" i="16"/>
  <c r="AK73" i="16"/>
  <c r="AY73" i="16"/>
  <c r="L73" i="16"/>
  <c r="Y73" i="16"/>
  <c r="AM73" i="16"/>
  <c r="AZ73" i="16"/>
  <c r="M73" i="16"/>
  <c r="AA73" i="16"/>
  <c r="AN73" i="16"/>
  <c r="BA73" i="16"/>
  <c r="O73" i="16"/>
  <c r="AB73" i="16"/>
  <c r="AO73" i="16"/>
  <c r="BB73" i="16"/>
  <c r="O38" i="16"/>
  <c r="AA38" i="16"/>
  <c r="AM38" i="16"/>
  <c r="AY38" i="16"/>
  <c r="N38" i="16"/>
  <c r="AB38" i="16"/>
  <c r="AO38" i="16"/>
  <c r="BB38" i="16"/>
  <c r="P38" i="16"/>
  <c r="AC38" i="16"/>
  <c r="AP38" i="16"/>
  <c r="BC38" i="16"/>
  <c r="Q38" i="16"/>
  <c r="AD38" i="16"/>
  <c r="AQ38" i="16"/>
  <c r="BD38" i="16"/>
  <c r="R38" i="16"/>
  <c r="AE38" i="16"/>
  <c r="AR38" i="16"/>
  <c r="BE38" i="16"/>
  <c r="S38" i="16"/>
  <c r="AF38" i="16"/>
  <c r="AS38" i="16"/>
  <c r="BF38" i="16"/>
  <c r="T38" i="16"/>
  <c r="AG38" i="16"/>
  <c r="AT38" i="16"/>
  <c r="BG38" i="16"/>
  <c r="U38" i="16"/>
  <c r="AH38" i="16"/>
  <c r="AU38" i="16"/>
  <c r="V38" i="16"/>
  <c r="AI38" i="16"/>
  <c r="AV38" i="16"/>
  <c r="J38" i="16"/>
  <c r="W38" i="16"/>
  <c r="AJ38" i="16"/>
  <c r="AW38" i="16"/>
  <c r="K38" i="16"/>
  <c r="X38" i="16"/>
  <c r="AK38" i="16"/>
  <c r="AX38" i="16"/>
  <c r="L38" i="16"/>
  <c r="Y38" i="16"/>
  <c r="AL38" i="16"/>
  <c r="AZ38" i="16"/>
  <c r="M38" i="16"/>
  <c r="Z38" i="16"/>
  <c r="AN38" i="16"/>
  <c r="BA38" i="16"/>
  <c r="R77" i="16"/>
  <c r="AD77" i="16"/>
  <c r="AP77" i="16"/>
  <c r="BB77" i="16"/>
  <c r="L77" i="16"/>
  <c r="Y77" i="16"/>
  <c r="AL77" i="16"/>
  <c r="AY77" i="16"/>
  <c r="M77" i="16"/>
  <c r="Z77" i="16"/>
  <c r="AM77" i="16"/>
  <c r="AZ77" i="16"/>
  <c r="N77" i="16"/>
  <c r="AA77" i="16"/>
  <c r="AN77" i="16"/>
  <c r="BA77" i="16"/>
  <c r="O77" i="16"/>
  <c r="AB77" i="16"/>
  <c r="AO77" i="16"/>
  <c r="BC77" i="16"/>
  <c r="P77" i="16"/>
  <c r="AC77" i="16"/>
  <c r="AQ77" i="16"/>
  <c r="BD77" i="16"/>
  <c r="Q77" i="16"/>
  <c r="AE77" i="16"/>
  <c r="AR77" i="16"/>
  <c r="BE77" i="16"/>
  <c r="S77" i="16"/>
  <c r="AF77" i="16"/>
  <c r="AS77" i="16"/>
  <c r="BF77" i="16"/>
  <c r="T77" i="16"/>
  <c r="AG77" i="16"/>
  <c r="AT77" i="16"/>
  <c r="BG77" i="16"/>
  <c r="U77" i="16"/>
  <c r="AH77" i="16"/>
  <c r="AU77" i="16"/>
  <c r="V77" i="16"/>
  <c r="AI77" i="16"/>
  <c r="AV77" i="16"/>
  <c r="J77" i="16"/>
  <c r="W77" i="16"/>
  <c r="AJ77" i="16"/>
  <c r="AW77" i="16"/>
  <c r="AX77" i="16"/>
  <c r="K77" i="16"/>
  <c r="X77" i="16"/>
  <c r="AK77" i="16"/>
  <c r="S42" i="16"/>
  <c r="AE42" i="16"/>
  <c r="AQ42" i="16"/>
  <c r="BC42" i="16"/>
  <c r="K42" i="16"/>
  <c r="X42" i="16"/>
  <c r="AK42" i="16"/>
  <c r="AX42" i="16"/>
  <c r="L42" i="16"/>
  <c r="Y42" i="16"/>
  <c r="AL42" i="16"/>
  <c r="AY42" i="16"/>
  <c r="M42" i="16"/>
  <c r="Z42" i="16"/>
  <c r="AM42" i="16"/>
  <c r="AZ42" i="16"/>
  <c r="U42" i="16"/>
  <c r="AN42" i="16"/>
  <c r="BE42" i="16"/>
  <c r="V42" i="16"/>
  <c r="AO42" i="16"/>
  <c r="BF42" i="16"/>
  <c r="W42" i="16"/>
  <c r="AP42" i="16"/>
  <c r="BG42" i="16"/>
  <c r="AA42" i="16"/>
  <c r="AR42" i="16"/>
  <c r="AB42" i="16"/>
  <c r="AS42" i="16"/>
  <c r="J42" i="16"/>
  <c r="AC42" i="16"/>
  <c r="AT42" i="16"/>
  <c r="N42" i="16"/>
  <c r="AD42" i="16"/>
  <c r="AU42" i="16"/>
  <c r="O42" i="16"/>
  <c r="AF42" i="16"/>
  <c r="AV42" i="16"/>
  <c r="P42" i="16"/>
  <c r="AG42" i="16"/>
  <c r="AW42" i="16"/>
  <c r="Q42" i="16"/>
  <c r="AH42" i="16"/>
  <c r="BA42" i="16"/>
  <c r="R42" i="16"/>
  <c r="AI42" i="16"/>
  <c r="BB42" i="16"/>
  <c r="T42" i="16"/>
  <c r="AJ42" i="16"/>
  <c r="BD42" i="16"/>
  <c r="O6" i="16"/>
  <c r="AA6" i="16"/>
  <c r="AM6" i="16"/>
  <c r="AY6" i="16"/>
  <c r="N6" i="16"/>
  <c r="T6" i="16"/>
  <c r="AG6" i="16"/>
  <c r="AT6" i="16"/>
  <c r="BG6" i="16"/>
  <c r="U6" i="16"/>
  <c r="AH6" i="16"/>
  <c r="AU6" i="16"/>
  <c r="K6" i="16"/>
  <c r="V6" i="16"/>
  <c r="AI6" i="16"/>
  <c r="AV6" i="16"/>
  <c r="L6" i="16"/>
  <c r="W6" i="16"/>
  <c r="AJ6" i="16"/>
  <c r="AW6" i="16"/>
  <c r="M6" i="16"/>
  <c r="X6" i="16"/>
  <c r="AK6" i="16"/>
  <c r="AX6" i="16"/>
  <c r="J6" i="16"/>
  <c r="Y6" i="16"/>
  <c r="AL6" i="16"/>
  <c r="AZ6" i="16"/>
  <c r="Z6" i="16"/>
  <c r="AN6" i="16"/>
  <c r="BA6" i="16"/>
  <c r="AB6" i="16"/>
  <c r="AO6" i="16"/>
  <c r="BB6" i="16"/>
  <c r="P6" i="16"/>
  <c r="AC6" i="16"/>
  <c r="AP6" i="16"/>
  <c r="BC6" i="16"/>
  <c r="Q6" i="16"/>
  <c r="AD6" i="16"/>
  <c r="AQ6" i="16"/>
  <c r="BD6" i="16"/>
  <c r="R6" i="16"/>
  <c r="AE6" i="16"/>
  <c r="AR6" i="16"/>
  <c r="BE6" i="16"/>
  <c r="S6" i="16"/>
  <c r="AF6" i="16"/>
  <c r="AS6" i="16"/>
  <c r="BF6" i="16"/>
  <c r="Q43" i="16"/>
  <c r="AC43" i="16"/>
  <c r="AO43" i="16"/>
  <c r="BA43" i="16"/>
  <c r="M43" i="16"/>
  <c r="Z43" i="16"/>
  <c r="AM43" i="16"/>
  <c r="AZ43" i="16"/>
  <c r="N43" i="16"/>
  <c r="AA43" i="16"/>
  <c r="AN43" i="16"/>
  <c r="BB43" i="16"/>
  <c r="O43" i="16"/>
  <c r="AB43" i="16"/>
  <c r="AP43" i="16"/>
  <c r="BC43" i="16"/>
  <c r="W43" i="16"/>
  <c r="AQ43" i="16"/>
  <c r="BG43" i="16"/>
  <c r="X43" i="16"/>
  <c r="AR43" i="16"/>
  <c r="Y43" i="16"/>
  <c r="AS43" i="16"/>
  <c r="J43" i="16"/>
  <c r="AD43" i="16"/>
  <c r="AT43" i="16"/>
  <c r="K43" i="16"/>
  <c r="AE43" i="16"/>
  <c r="AU43" i="16"/>
  <c r="L43" i="16"/>
  <c r="AF43" i="16"/>
  <c r="AV43" i="16"/>
  <c r="P43" i="16"/>
  <c r="AG43" i="16"/>
  <c r="AW43" i="16"/>
  <c r="R43" i="16"/>
  <c r="AH43" i="16"/>
  <c r="AX43" i="16"/>
  <c r="S43" i="16"/>
  <c r="AI43" i="16"/>
  <c r="AY43" i="16"/>
  <c r="T43" i="16"/>
  <c r="AJ43" i="16"/>
  <c r="BD43" i="16"/>
  <c r="U43" i="16"/>
  <c r="AK43" i="16"/>
  <c r="BE43" i="16"/>
  <c r="V43" i="16"/>
  <c r="AL43" i="16"/>
  <c r="BF43" i="16"/>
  <c r="J81" i="16"/>
  <c r="V81" i="16"/>
  <c r="AH81" i="16"/>
  <c r="AT81" i="16"/>
  <c r="BF81" i="16"/>
  <c r="U81" i="16"/>
  <c r="AI81" i="16"/>
  <c r="AV81" i="16"/>
  <c r="W81" i="16"/>
  <c r="AJ81" i="16"/>
  <c r="AW81" i="16"/>
  <c r="K81" i="16"/>
  <c r="X81" i="16"/>
  <c r="AK81" i="16"/>
  <c r="AX81" i="16"/>
  <c r="L81" i="16"/>
  <c r="Y81" i="16"/>
  <c r="AL81" i="16"/>
  <c r="AY81" i="16"/>
  <c r="M81" i="16"/>
  <c r="Z81" i="16"/>
  <c r="AM81" i="16"/>
  <c r="AZ81" i="16"/>
  <c r="N81" i="16"/>
  <c r="AA81" i="16"/>
  <c r="AN81" i="16"/>
  <c r="BA81" i="16"/>
  <c r="O81" i="16"/>
  <c r="AB81" i="16"/>
  <c r="AO81" i="16"/>
  <c r="BB81" i="16"/>
  <c r="P81" i="16"/>
  <c r="AC81" i="16"/>
  <c r="AP81" i="16"/>
  <c r="BC81" i="16"/>
  <c r="Q81" i="16"/>
  <c r="AD81" i="16"/>
  <c r="AQ81" i="16"/>
  <c r="BD81" i="16"/>
  <c r="R81" i="16"/>
  <c r="AE81" i="16"/>
  <c r="AR81" i="16"/>
  <c r="BE81" i="16"/>
  <c r="S81" i="16"/>
  <c r="AF81" i="16"/>
  <c r="AS81" i="16"/>
  <c r="BG81" i="16"/>
  <c r="T81" i="16"/>
  <c r="AG81" i="16"/>
  <c r="AU81" i="16"/>
  <c r="S11" i="16"/>
  <c r="AE11" i="16"/>
  <c r="AQ11" i="16"/>
  <c r="BC11" i="16"/>
  <c r="T11" i="16"/>
  <c r="AF11" i="16"/>
  <c r="AR11" i="16"/>
  <c r="BD11" i="16"/>
  <c r="U11" i="16"/>
  <c r="AG11" i="16"/>
  <c r="AS11" i="16"/>
  <c r="BE11" i="16"/>
  <c r="J11" i="16"/>
  <c r="V11" i="16"/>
  <c r="AH11" i="16"/>
  <c r="AT11" i="16"/>
  <c r="BF11" i="16"/>
  <c r="K11" i="16"/>
  <c r="W11" i="16"/>
  <c r="AI11" i="16"/>
  <c r="AU11" i="16"/>
  <c r="BG11" i="16"/>
  <c r="L11" i="16"/>
  <c r="X11" i="16"/>
  <c r="AJ11" i="16"/>
  <c r="AV11" i="16"/>
  <c r="M11" i="16"/>
  <c r="Y11" i="16"/>
  <c r="AK11" i="16"/>
  <c r="AW11" i="16"/>
  <c r="N11" i="16"/>
  <c r="Z11" i="16"/>
  <c r="AL11" i="16"/>
  <c r="AX11" i="16"/>
  <c r="O11" i="16"/>
  <c r="AA11" i="16"/>
  <c r="AM11" i="16"/>
  <c r="AY11" i="16"/>
  <c r="P11" i="16"/>
  <c r="AB11" i="16"/>
  <c r="AN11" i="16"/>
  <c r="Q11" i="16"/>
  <c r="AC11" i="16"/>
  <c r="AO11" i="16"/>
  <c r="R11" i="16"/>
  <c r="AD11" i="16"/>
  <c r="AP11" i="16"/>
  <c r="AZ11" i="16"/>
  <c r="BA11" i="16"/>
  <c r="BB11" i="16"/>
  <c r="N85" i="16"/>
  <c r="Z85" i="16"/>
  <c r="AL85" i="16"/>
  <c r="AX85" i="16"/>
  <c r="R85" i="16"/>
  <c r="AE85" i="16"/>
  <c r="AR85" i="16"/>
  <c r="BE85" i="16"/>
  <c r="S85" i="16"/>
  <c r="AF85" i="16"/>
  <c r="AS85" i="16"/>
  <c r="BF85" i="16"/>
  <c r="T85" i="16"/>
  <c r="AG85" i="16"/>
  <c r="AT85" i="16"/>
  <c r="BG85" i="16"/>
  <c r="U85" i="16"/>
  <c r="AH85" i="16"/>
  <c r="V85" i="16"/>
  <c r="AI85" i="16"/>
  <c r="J85" i="16"/>
  <c r="W85" i="16"/>
  <c r="K85" i="16"/>
  <c r="X85" i="16"/>
  <c r="L85" i="16"/>
  <c r="Y85" i="16"/>
  <c r="M85" i="16"/>
  <c r="AA85" i="16"/>
  <c r="O85" i="16"/>
  <c r="P85" i="16"/>
  <c r="AO85" i="16"/>
  <c r="AP85" i="16"/>
  <c r="AQ85" i="16"/>
  <c r="AU85" i="16"/>
  <c r="Q85" i="16"/>
  <c r="AV85" i="16"/>
  <c r="AB85" i="16"/>
  <c r="AW85" i="16"/>
  <c r="AC85" i="16"/>
  <c r="AY85" i="16"/>
  <c r="AD85" i="16"/>
  <c r="AZ85" i="16"/>
  <c r="AJ85" i="16"/>
  <c r="BA85" i="16"/>
  <c r="AK85" i="16"/>
  <c r="BB85" i="16"/>
  <c r="AM85" i="16"/>
  <c r="BC85" i="16"/>
  <c r="AN85" i="16"/>
  <c r="BD85" i="16"/>
  <c r="O50" i="16"/>
  <c r="AA50" i="16"/>
  <c r="AM50" i="16"/>
  <c r="AY50" i="16"/>
  <c r="Q50" i="16"/>
  <c r="AD50" i="16"/>
  <c r="AQ50" i="16"/>
  <c r="BD50" i="16"/>
  <c r="W50" i="16"/>
  <c r="AK50" i="16"/>
  <c r="AZ50" i="16"/>
  <c r="J50" i="16"/>
  <c r="X50" i="16"/>
  <c r="AL50" i="16"/>
  <c r="BA50" i="16"/>
  <c r="K50" i="16"/>
  <c r="Y50" i="16"/>
  <c r="AN50" i="16"/>
  <c r="BB50" i="16"/>
  <c r="L50" i="16"/>
  <c r="Z50" i="16"/>
  <c r="AO50" i="16"/>
  <c r="BC50" i="16"/>
  <c r="M50" i="16"/>
  <c r="AB50" i="16"/>
  <c r="AP50" i="16"/>
  <c r="BE50" i="16"/>
  <c r="N50" i="16"/>
  <c r="AC50" i="16"/>
  <c r="AR50" i="16"/>
  <c r="BF50" i="16"/>
  <c r="P50" i="16"/>
  <c r="AE50" i="16"/>
  <c r="AS50" i="16"/>
  <c r="BG50" i="16"/>
  <c r="R50" i="16"/>
  <c r="AF50" i="16"/>
  <c r="AT50" i="16"/>
  <c r="S50" i="16"/>
  <c r="AG50" i="16"/>
  <c r="AU50" i="16"/>
  <c r="T50" i="16"/>
  <c r="AH50" i="16"/>
  <c r="AV50" i="16"/>
  <c r="U50" i="16"/>
  <c r="AI50" i="16"/>
  <c r="AW50" i="16"/>
  <c r="V50" i="16"/>
  <c r="AJ50" i="16"/>
  <c r="AX50" i="16"/>
  <c r="K15" i="16"/>
  <c r="W15" i="16"/>
  <c r="AI15" i="16"/>
  <c r="AU15" i="16"/>
  <c r="BG15" i="16"/>
  <c r="L15" i="16"/>
  <c r="X15" i="16"/>
  <c r="AJ15" i="16"/>
  <c r="AV15" i="16"/>
  <c r="M15" i="16"/>
  <c r="Y15" i="16"/>
  <c r="AK15" i="16"/>
  <c r="AW15" i="16"/>
  <c r="T15" i="16"/>
  <c r="AL15" i="16"/>
  <c r="BA15" i="16"/>
  <c r="U15" i="16"/>
  <c r="AM15" i="16"/>
  <c r="BB15" i="16"/>
  <c r="V15" i="16"/>
  <c r="AN15" i="16"/>
  <c r="BC15" i="16"/>
  <c r="Z15" i="16"/>
  <c r="AO15" i="16"/>
  <c r="BD15" i="16"/>
  <c r="AA15" i="16"/>
  <c r="AP15" i="16"/>
  <c r="BE15" i="16"/>
  <c r="J15" i="16"/>
  <c r="AB15" i="16"/>
  <c r="AQ15" i="16"/>
  <c r="BF15" i="16"/>
  <c r="N15" i="16"/>
  <c r="AC15" i="16"/>
  <c r="AR15" i="16"/>
  <c r="O15" i="16"/>
  <c r="AD15" i="16"/>
  <c r="AS15" i="16"/>
  <c r="P15" i="16"/>
  <c r="AE15" i="16"/>
  <c r="AT15" i="16"/>
  <c r="Q15" i="16"/>
  <c r="AF15" i="16"/>
  <c r="AX15" i="16"/>
  <c r="R15" i="16"/>
  <c r="AG15" i="16"/>
  <c r="AY15" i="16"/>
  <c r="S15" i="16"/>
  <c r="AH15" i="16"/>
  <c r="AZ15" i="16"/>
  <c r="R89" i="16"/>
  <c r="AD89" i="16"/>
  <c r="AP89" i="16"/>
  <c r="BB89" i="16"/>
  <c r="N89" i="16"/>
  <c r="AA89" i="16"/>
  <c r="AN89" i="16"/>
  <c r="BA89" i="16"/>
  <c r="O89" i="16"/>
  <c r="AB89" i="16"/>
  <c r="AO89" i="16"/>
  <c r="BC89" i="16"/>
  <c r="P89" i="16"/>
  <c r="AC89" i="16"/>
  <c r="AQ89" i="16"/>
  <c r="BD89" i="16"/>
  <c r="Q89" i="16"/>
  <c r="AH89" i="16"/>
  <c r="AX89" i="16"/>
  <c r="S89" i="16"/>
  <c r="AI89" i="16"/>
  <c r="AY89" i="16"/>
  <c r="T89" i="16"/>
  <c r="AJ89" i="16"/>
  <c r="AZ89" i="16"/>
  <c r="U89" i="16"/>
  <c r="AK89" i="16"/>
  <c r="BE89" i="16"/>
  <c r="V89" i="16"/>
  <c r="AL89" i="16"/>
  <c r="BF89" i="16"/>
  <c r="W89" i="16"/>
  <c r="AM89" i="16"/>
  <c r="BG89" i="16"/>
  <c r="X89" i="16"/>
  <c r="AR89" i="16"/>
  <c r="Y89" i="16"/>
  <c r="AS89" i="16"/>
  <c r="J89" i="16"/>
  <c r="Z89" i="16"/>
  <c r="AT89" i="16"/>
  <c r="K89" i="16"/>
  <c r="AE89" i="16"/>
  <c r="AU89" i="16"/>
  <c r="L89" i="16"/>
  <c r="AF89" i="16"/>
  <c r="AV89" i="16"/>
  <c r="M89" i="16"/>
  <c r="AG89" i="16"/>
  <c r="AW89" i="16"/>
  <c r="S54" i="16"/>
  <c r="AE54" i="16"/>
  <c r="M54" i="16"/>
  <c r="Z54" i="16"/>
  <c r="AM54" i="16"/>
  <c r="AY54" i="16"/>
  <c r="W54" i="16"/>
  <c r="AK54" i="16"/>
  <c r="AX54" i="16"/>
  <c r="J54" i="16"/>
  <c r="X54" i="16"/>
  <c r="AL54" i="16"/>
  <c r="AZ54" i="16"/>
  <c r="K54" i="16"/>
  <c r="Y54" i="16"/>
  <c r="AN54" i="16"/>
  <c r="BA54" i="16"/>
  <c r="L54" i="16"/>
  <c r="AA54" i="16"/>
  <c r="AO54" i="16"/>
  <c r="BB54" i="16"/>
  <c r="N54" i="16"/>
  <c r="AB54" i="16"/>
  <c r="AP54" i="16"/>
  <c r="BC54" i="16"/>
  <c r="O54" i="16"/>
  <c r="AC54" i="16"/>
  <c r="AQ54" i="16"/>
  <c r="BD54" i="16"/>
  <c r="P54" i="16"/>
  <c r="AD54" i="16"/>
  <c r="AR54" i="16"/>
  <c r="BE54" i="16"/>
  <c r="Q54" i="16"/>
  <c r="AF54" i="16"/>
  <c r="AS54" i="16"/>
  <c r="BF54" i="16"/>
  <c r="R54" i="16"/>
  <c r="AG54" i="16"/>
  <c r="AT54" i="16"/>
  <c r="BG54" i="16"/>
  <c r="T54" i="16"/>
  <c r="AH54" i="16"/>
  <c r="AU54" i="16"/>
  <c r="U54" i="16"/>
  <c r="AI54" i="16"/>
  <c r="AV54" i="16"/>
  <c r="V54" i="16"/>
  <c r="AJ54" i="16"/>
  <c r="AW54" i="16"/>
  <c r="Q31" i="16"/>
  <c r="AC31" i="16"/>
  <c r="AO31" i="16"/>
  <c r="BA31" i="16"/>
  <c r="K31" i="16"/>
  <c r="X31" i="16"/>
  <c r="AK31" i="16"/>
  <c r="AX31" i="16"/>
  <c r="L31" i="16"/>
  <c r="Y31" i="16"/>
  <c r="AL31" i="16"/>
  <c r="AY31" i="16"/>
  <c r="M31" i="16"/>
  <c r="Z31" i="16"/>
  <c r="AM31" i="16"/>
  <c r="AZ31" i="16"/>
  <c r="N31" i="16"/>
  <c r="AA31" i="16"/>
  <c r="AN31" i="16"/>
  <c r="BB31" i="16"/>
  <c r="O31" i="16"/>
  <c r="AB31" i="16"/>
  <c r="AP31" i="16"/>
  <c r="BC31" i="16"/>
  <c r="P31" i="16"/>
  <c r="AD31" i="16"/>
  <c r="AQ31" i="16"/>
  <c r="BD31" i="16"/>
  <c r="R31" i="16"/>
  <c r="AE31" i="16"/>
  <c r="AR31" i="16"/>
  <c r="BE31" i="16"/>
  <c r="S31" i="16"/>
  <c r="AF31" i="16"/>
  <c r="AS31" i="16"/>
  <c r="BF31" i="16"/>
  <c r="T31" i="16"/>
  <c r="AG31" i="16"/>
  <c r="AT31" i="16"/>
  <c r="BG31" i="16"/>
  <c r="U31" i="16"/>
  <c r="AH31" i="16"/>
  <c r="AU31" i="16"/>
  <c r="V31" i="16"/>
  <c r="AI31" i="16"/>
  <c r="AV31" i="16"/>
  <c r="J31" i="16"/>
  <c r="W31" i="16"/>
  <c r="AJ31" i="16"/>
  <c r="AW31" i="16"/>
  <c r="J93" i="16"/>
  <c r="V93" i="16"/>
  <c r="AH93" i="16"/>
  <c r="AT93" i="16"/>
  <c r="BF93" i="16"/>
  <c r="K93" i="16"/>
  <c r="X93" i="16"/>
  <c r="AK93" i="16"/>
  <c r="AX93" i="16"/>
  <c r="O93" i="16"/>
  <c r="AC93" i="16"/>
  <c r="AQ93" i="16"/>
  <c r="BE93" i="16"/>
  <c r="P93" i="16"/>
  <c r="AD93" i="16"/>
  <c r="AR93" i="16"/>
  <c r="BG93" i="16"/>
  <c r="Q93" i="16"/>
  <c r="AE93" i="16"/>
  <c r="AS93" i="16"/>
  <c r="R93" i="16"/>
  <c r="AF93" i="16"/>
  <c r="AU93" i="16"/>
  <c r="S93" i="16"/>
  <c r="AG93" i="16"/>
  <c r="AV93" i="16"/>
  <c r="T93" i="16"/>
  <c r="AI93" i="16"/>
  <c r="AW93" i="16"/>
  <c r="U93" i="16"/>
  <c r="AJ93" i="16"/>
  <c r="AY93" i="16"/>
  <c r="W93" i="16"/>
  <c r="AL93" i="16"/>
  <c r="AZ93" i="16"/>
  <c r="Y93" i="16"/>
  <c r="AM93" i="16"/>
  <c r="BA93" i="16"/>
  <c r="L93" i="16"/>
  <c r="Z93" i="16"/>
  <c r="AN93" i="16"/>
  <c r="BB93" i="16"/>
  <c r="M93" i="16"/>
  <c r="AA93" i="16"/>
  <c r="AO93" i="16"/>
  <c r="BC93" i="16"/>
  <c r="N93" i="16"/>
  <c r="AB93" i="16"/>
  <c r="AP93" i="16"/>
  <c r="BD93" i="16"/>
  <c r="S58" i="16"/>
  <c r="AE58" i="16"/>
  <c r="AQ58" i="16"/>
  <c r="BC58" i="16"/>
  <c r="U58" i="16"/>
  <c r="AH58" i="16"/>
  <c r="AU58" i="16"/>
  <c r="V58" i="16"/>
  <c r="AI58" i="16"/>
  <c r="AV58" i="16"/>
  <c r="J58" i="16"/>
  <c r="W58" i="16"/>
  <c r="AJ58" i="16"/>
  <c r="AW58" i="16"/>
  <c r="K58" i="16"/>
  <c r="X58" i="16"/>
  <c r="AK58" i="16"/>
  <c r="AX58" i="16"/>
  <c r="L58" i="16"/>
  <c r="Y58" i="16"/>
  <c r="AL58" i="16"/>
  <c r="AY58" i="16"/>
  <c r="M58" i="16"/>
  <c r="Z58" i="16"/>
  <c r="AM58" i="16"/>
  <c r="AZ58" i="16"/>
  <c r="N58" i="16"/>
  <c r="AA58" i="16"/>
  <c r="AN58" i="16"/>
  <c r="BA58" i="16"/>
  <c r="O58" i="16"/>
  <c r="AB58" i="16"/>
  <c r="AO58" i="16"/>
  <c r="BB58" i="16"/>
  <c r="P58" i="16"/>
  <c r="AC58" i="16"/>
  <c r="AP58" i="16"/>
  <c r="BD58" i="16"/>
  <c r="Q58" i="16"/>
  <c r="AD58" i="16"/>
  <c r="AR58" i="16"/>
  <c r="BE58" i="16"/>
  <c r="R58" i="16"/>
  <c r="AF58" i="16"/>
  <c r="AS58" i="16"/>
  <c r="BF58" i="16"/>
  <c r="T58" i="16"/>
  <c r="AG58" i="16"/>
  <c r="AT58" i="16"/>
  <c r="BG58" i="16"/>
  <c r="N97" i="16"/>
  <c r="T97" i="16"/>
  <c r="AF97" i="16"/>
  <c r="AR97" i="16"/>
  <c r="BD97" i="16"/>
  <c r="O97" i="16"/>
  <c r="AB97" i="16"/>
  <c r="AO97" i="16"/>
  <c r="BB97" i="16"/>
  <c r="P97" i="16"/>
  <c r="AC97" i="16"/>
  <c r="AP97" i="16"/>
  <c r="BC97" i="16"/>
  <c r="Q97" i="16"/>
  <c r="AD97" i="16"/>
  <c r="AQ97" i="16"/>
  <c r="BE97" i="16"/>
  <c r="R97" i="16"/>
  <c r="AE97" i="16"/>
  <c r="AS97" i="16"/>
  <c r="BF97" i="16"/>
  <c r="S97" i="16"/>
  <c r="AG97" i="16"/>
  <c r="AT97" i="16"/>
  <c r="BG97" i="16"/>
  <c r="U97" i="16"/>
  <c r="AH97" i="16"/>
  <c r="AU97" i="16"/>
  <c r="V97" i="16"/>
  <c r="AI97" i="16"/>
  <c r="AV97" i="16"/>
  <c r="W97" i="16"/>
  <c r="AJ97" i="16"/>
  <c r="AW97" i="16"/>
  <c r="J97" i="16"/>
  <c r="X97" i="16"/>
  <c r="AK97" i="16"/>
  <c r="AX97" i="16"/>
  <c r="K97" i="16"/>
  <c r="Y97" i="16"/>
  <c r="AL97" i="16"/>
  <c r="AY97" i="16"/>
  <c r="L97" i="16"/>
  <c r="Z97" i="16"/>
  <c r="AM97" i="16"/>
  <c r="AZ97" i="16"/>
  <c r="M97" i="16"/>
  <c r="AA97" i="16"/>
  <c r="AN97" i="16"/>
  <c r="BA97" i="16"/>
  <c r="K62" i="16"/>
  <c r="W62" i="16"/>
  <c r="AI62" i="16"/>
  <c r="AU62" i="16"/>
  <c r="BG62" i="16"/>
  <c r="Q62" i="16"/>
  <c r="AD62" i="16"/>
  <c r="AQ62" i="16"/>
  <c r="BD62" i="16"/>
  <c r="R62" i="16"/>
  <c r="AE62" i="16"/>
  <c r="AR62" i="16"/>
  <c r="BE62" i="16"/>
  <c r="S62" i="16"/>
  <c r="AF62" i="16"/>
  <c r="AS62" i="16"/>
  <c r="BF62" i="16"/>
  <c r="T62" i="16"/>
  <c r="AG62" i="16"/>
  <c r="AT62" i="16"/>
  <c r="U62" i="16"/>
  <c r="AH62" i="16"/>
  <c r="AV62" i="16"/>
  <c r="V62" i="16"/>
  <c r="AJ62" i="16"/>
  <c r="AW62" i="16"/>
  <c r="J62" i="16"/>
  <c r="X62" i="16"/>
  <c r="AK62" i="16"/>
  <c r="AX62" i="16"/>
  <c r="L62" i="16"/>
  <c r="Y62" i="16"/>
  <c r="AL62" i="16"/>
  <c r="AY62" i="16"/>
  <c r="M62" i="16"/>
  <c r="Z62" i="16"/>
  <c r="AM62" i="16"/>
  <c r="AZ62" i="16"/>
  <c r="N62" i="16"/>
  <c r="AA62" i="16"/>
  <c r="AN62" i="16"/>
  <c r="BA62" i="16"/>
  <c r="O62" i="16"/>
  <c r="AB62" i="16"/>
  <c r="AO62" i="16"/>
  <c r="BB62" i="16"/>
  <c r="AC62" i="16"/>
  <c r="AP62" i="16"/>
  <c r="BC62" i="16"/>
  <c r="P62" i="16"/>
  <c r="M27" i="16"/>
  <c r="Y27" i="16"/>
  <c r="AK27" i="16"/>
  <c r="AW27" i="16"/>
  <c r="O27" i="16"/>
  <c r="AB27" i="16"/>
  <c r="AO27" i="16"/>
  <c r="BB27" i="16"/>
  <c r="P27" i="16"/>
  <c r="AC27" i="16"/>
  <c r="AP27" i="16"/>
  <c r="BC27" i="16"/>
  <c r="Q27" i="16"/>
  <c r="AD27" i="16"/>
  <c r="AQ27" i="16"/>
  <c r="BD27" i="16"/>
  <c r="R27" i="16"/>
  <c r="AE27" i="16"/>
  <c r="AR27" i="16"/>
  <c r="BE27" i="16"/>
  <c r="S27" i="16"/>
  <c r="AF27" i="16"/>
  <c r="AS27" i="16"/>
  <c r="BF27" i="16"/>
  <c r="T27" i="16"/>
  <c r="AG27" i="16"/>
  <c r="AT27" i="16"/>
  <c r="BG27" i="16"/>
  <c r="U27" i="16"/>
  <c r="AH27" i="16"/>
  <c r="AU27" i="16"/>
  <c r="V27" i="16"/>
  <c r="AI27" i="16"/>
  <c r="AV27" i="16"/>
  <c r="J27" i="16"/>
  <c r="W27" i="16"/>
  <c r="AJ27" i="16"/>
  <c r="AX27" i="16"/>
  <c r="K27" i="16"/>
  <c r="X27" i="16"/>
  <c r="AL27" i="16"/>
  <c r="AY27" i="16"/>
  <c r="L27" i="16"/>
  <c r="Z27" i="16"/>
  <c r="AM27" i="16"/>
  <c r="AZ27" i="16"/>
  <c r="N27" i="16"/>
  <c r="AA27" i="16"/>
  <c r="AN27" i="16"/>
  <c r="BA27" i="16"/>
  <c r="L101" i="16"/>
  <c r="X101" i="16"/>
  <c r="AJ101" i="16"/>
  <c r="AV101" i="16"/>
  <c r="K101" i="16"/>
  <c r="Y101" i="16"/>
  <c r="AL101" i="16"/>
  <c r="AY101" i="16"/>
  <c r="M101" i="16"/>
  <c r="Z101" i="16"/>
  <c r="AM101" i="16"/>
  <c r="AZ101" i="16"/>
  <c r="N101" i="16"/>
  <c r="AA101" i="16"/>
  <c r="AN101" i="16"/>
  <c r="BA101" i="16"/>
  <c r="O101" i="16"/>
  <c r="AB101" i="16"/>
  <c r="AO101" i="16"/>
  <c r="BB101" i="16"/>
  <c r="P101" i="16"/>
  <c r="AC101" i="16"/>
  <c r="AP101" i="16"/>
  <c r="BC101" i="16"/>
  <c r="Q101" i="16"/>
  <c r="AD101" i="16"/>
  <c r="AQ101" i="16"/>
  <c r="BD101" i="16"/>
  <c r="R101" i="16"/>
  <c r="AE101" i="16"/>
  <c r="AR101" i="16"/>
  <c r="BE101" i="16"/>
  <c r="S101" i="16"/>
  <c r="AF101" i="16"/>
  <c r="AS101" i="16"/>
  <c r="BF101" i="16"/>
  <c r="T101" i="16"/>
  <c r="AG101" i="16"/>
  <c r="AT101" i="16"/>
  <c r="BG101" i="16"/>
  <c r="U101" i="16"/>
  <c r="AH101" i="16"/>
  <c r="AU101" i="16"/>
  <c r="V101" i="16"/>
  <c r="AI101" i="16"/>
  <c r="AW101" i="16"/>
  <c r="J101" i="16"/>
  <c r="W101" i="16"/>
  <c r="AK101" i="16"/>
  <c r="AX101" i="16"/>
  <c r="O66" i="16"/>
  <c r="AA66" i="16"/>
  <c r="AM66" i="16"/>
  <c r="AY66" i="16"/>
  <c r="M66" i="16"/>
  <c r="Z66" i="16"/>
  <c r="AN66" i="16"/>
  <c r="BA66" i="16"/>
  <c r="N66" i="16"/>
  <c r="AB66" i="16"/>
  <c r="AO66" i="16"/>
  <c r="BB66" i="16"/>
  <c r="P66" i="16"/>
  <c r="AC66" i="16"/>
  <c r="AP66" i="16"/>
  <c r="BC66" i="16"/>
  <c r="J66" i="16"/>
  <c r="AD66" i="16"/>
  <c r="AT66" i="16"/>
  <c r="K66" i="16"/>
  <c r="AE66" i="16"/>
  <c r="AU66" i="16"/>
  <c r="L66" i="16"/>
  <c r="AF66" i="16"/>
  <c r="AV66" i="16"/>
  <c r="Q66" i="16"/>
  <c r="AG66" i="16"/>
  <c r="AW66" i="16"/>
  <c r="R66" i="16"/>
  <c r="AH66" i="16"/>
  <c r="AX66" i="16"/>
  <c r="S66" i="16"/>
  <c r="AI66" i="16"/>
  <c r="AZ66" i="16"/>
  <c r="T66" i="16"/>
  <c r="AJ66" i="16"/>
  <c r="BD66" i="16"/>
  <c r="U66" i="16"/>
  <c r="AK66" i="16"/>
  <c r="BE66" i="16"/>
  <c r="V66" i="16"/>
  <c r="AL66" i="16"/>
  <c r="BF66" i="16"/>
  <c r="W66" i="16"/>
  <c r="AQ66" i="16"/>
  <c r="BG66" i="16"/>
  <c r="X66" i="16"/>
  <c r="AR66" i="16"/>
  <c r="Y66" i="16"/>
  <c r="AS66" i="16"/>
  <c r="O19" i="16"/>
  <c r="AA19" i="16"/>
  <c r="AM19" i="16"/>
  <c r="AY19" i="16"/>
  <c r="J19" i="16"/>
  <c r="W19" i="16"/>
  <c r="AJ19" i="16"/>
  <c r="AW19" i="16"/>
  <c r="K19" i="16"/>
  <c r="X19" i="16"/>
  <c r="AK19" i="16"/>
  <c r="AX19" i="16"/>
  <c r="L19" i="16"/>
  <c r="Y19" i="16"/>
  <c r="AL19" i="16"/>
  <c r="AZ19" i="16"/>
  <c r="M19" i="16"/>
  <c r="Z19" i="16"/>
  <c r="AN19" i="16"/>
  <c r="BA19" i="16"/>
  <c r="N19" i="16"/>
  <c r="AB19" i="16"/>
  <c r="AO19" i="16"/>
  <c r="BB19" i="16"/>
  <c r="P19" i="16"/>
  <c r="AC19" i="16"/>
  <c r="AP19" i="16"/>
  <c r="BC19" i="16"/>
  <c r="Q19" i="16"/>
  <c r="AD19" i="16"/>
  <c r="AQ19" i="16"/>
  <c r="BD19" i="16"/>
  <c r="R19" i="16"/>
  <c r="AE19" i="16"/>
  <c r="AR19" i="16"/>
  <c r="BE19" i="16"/>
  <c r="S19" i="16"/>
  <c r="AF19" i="16"/>
  <c r="AS19" i="16"/>
  <c r="BF19" i="16"/>
  <c r="T19" i="16"/>
  <c r="AG19" i="16"/>
  <c r="AT19" i="16"/>
  <c r="BG19" i="16"/>
  <c r="U19" i="16"/>
  <c r="AH19" i="16"/>
  <c r="AU19" i="16"/>
  <c r="V19" i="16"/>
  <c r="AI19" i="16"/>
  <c r="AV19" i="16"/>
  <c r="K68" i="16"/>
  <c r="W68" i="16"/>
  <c r="AI68" i="16"/>
  <c r="AU68" i="16"/>
  <c r="BG68" i="16"/>
  <c r="R68" i="16"/>
  <c r="AE68" i="16"/>
  <c r="AR68" i="16"/>
  <c r="BE68" i="16"/>
  <c r="S68" i="16"/>
  <c r="AF68" i="16"/>
  <c r="AS68" i="16"/>
  <c r="BF68" i="16"/>
  <c r="T68" i="16"/>
  <c r="AG68" i="16"/>
  <c r="AT68" i="16"/>
  <c r="O68" i="16"/>
  <c r="AH68" i="16"/>
  <c r="AY68" i="16"/>
  <c r="P68" i="16"/>
  <c r="AJ68" i="16"/>
  <c r="AZ68" i="16"/>
  <c r="Q68" i="16"/>
  <c r="AK68" i="16"/>
  <c r="BA68" i="16"/>
  <c r="U68" i="16"/>
  <c r="AL68" i="16"/>
  <c r="BB68" i="16"/>
  <c r="V68" i="16"/>
  <c r="AM68" i="16"/>
  <c r="BC68" i="16"/>
  <c r="X68" i="16"/>
  <c r="AN68" i="16"/>
  <c r="BD68" i="16"/>
  <c r="Y68" i="16"/>
  <c r="AO68" i="16"/>
  <c r="Z68" i="16"/>
  <c r="AP68" i="16"/>
  <c r="J68" i="16"/>
  <c r="AA68" i="16"/>
  <c r="AQ68" i="16"/>
  <c r="L68" i="16"/>
  <c r="AB68" i="16"/>
  <c r="AV68" i="16"/>
  <c r="M68" i="16"/>
  <c r="AC68" i="16"/>
  <c r="AW68" i="16"/>
  <c r="N68" i="16"/>
  <c r="AD68" i="16"/>
  <c r="AX68" i="16"/>
  <c r="K46" i="16"/>
  <c r="W46" i="16"/>
  <c r="AI46" i="16"/>
  <c r="AU46" i="16"/>
  <c r="BG46" i="16"/>
  <c r="T46" i="16"/>
  <c r="AG46" i="16"/>
  <c r="AT46" i="16"/>
  <c r="U46" i="16"/>
  <c r="AH46" i="16"/>
  <c r="AV46" i="16"/>
  <c r="V46" i="16"/>
  <c r="AJ46" i="16"/>
  <c r="AW46" i="16"/>
  <c r="N46" i="16"/>
  <c r="AD46" i="16"/>
  <c r="AX46" i="16"/>
  <c r="O46" i="16"/>
  <c r="AE46" i="16"/>
  <c r="AY46" i="16"/>
  <c r="P46" i="16"/>
  <c r="AF46" i="16"/>
  <c r="AZ46" i="16"/>
  <c r="Q46" i="16"/>
  <c r="AK46" i="16"/>
  <c r="BA46" i="16"/>
  <c r="R46" i="16"/>
  <c r="AL46" i="16"/>
  <c r="BB46" i="16"/>
  <c r="S46" i="16"/>
  <c r="AM46" i="16"/>
  <c r="BC46" i="16"/>
  <c r="X46" i="16"/>
  <c r="AN46" i="16"/>
  <c r="BD46" i="16"/>
  <c r="Y46" i="16"/>
  <c r="AO46" i="16"/>
  <c r="BE46" i="16"/>
  <c r="Z46" i="16"/>
  <c r="AP46" i="16"/>
  <c r="BF46" i="16"/>
  <c r="J46" i="16"/>
  <c r="AA46" i="16"/>
  <c r="AQ46" i="16"/>
  <c r="L46" i="16"/>
  <c r="AB46" i="16"/>
  <c r="AR46" i="16"/>
  <c r="M46" i="16"/>
  <c r="AC46" i="16"/>
  <c r="AS46" i="16"/>
  <c r="S23" i="16"/>
  <c r="AE23" i="16"/>
  <c r="AQ23" i="16"/>
  <c r="BC23" i="16"/>
  <c r="T23" i="16"/>
  <c r="AG23" i="16"/>
  <c r="AT23" i="16"/>
  <c r="BG23" i="16"/>
  <c r="U23" i="16"/>
  <c r="AH23" i="16"/>
  <c r="AU23" i="16"/>
  <c r="V23" i="16"/>
  <c r="AI23" i="16"/>
  <c r="AV23" i="16"/>
  <c r="J23" i="16"/>
  <c r="W23" i="16"/>
  <c r="AJ23" i="16"/>
  <c r="AW23" i="16"/>
  <c r="K23" i="16"/>
  <c r="X23" i="16"/>
  <c r="AK23" i="16"/>
  <c r="AX23" i="16"/>
  <c r="L23" i="16"/>
  <c r="Y23" i="16"/>
  <c r="AL23" i="16"/>
  <c r="AY23" i="16"/>
  <c r="M23" i="16"/>
  <c r="Z23" i="16"/>
  <c r="AM23" i="16"/>
  <c r="AZ23" i="16"/>
  <c r="N23" i="16"/>
  <c r="AA23" i="16"/>
  <c r="AN23" i="16"/>
  <c r="BA23" i="16"/>
  <c r="O23" i="16"/>
  <c r="AB23" i="16"/>
  <c r="AO23" i="16"/>
  <c r="BB23" i="16"/>
  <c r="P23" i="16"/>
  <c r="AC23" i="16"/>
  <c r="AP23" i="16"/>
  <c r="BD23" i="16"/>
  <c r="Q23" i="16"/>
  <c r="AD23" i="16"/>
  <c r="AR23" i="16"/>
  <c r="BE23" i="16"/>
  <c r="BF23" i="16"/>
  <c r="R23" i="16"/>
  <c r="AF23" i="16"/>
  <c r="AS23" i="16"/>
  <c r="T70" i="16"/>
  <c r="AF70" i="16"/>
  <c r="AR70" i="16"/>
  <c r="BD70" i="16"/>
  <c r="V70" i="16"/>
  <c r="AI70" i="16"/>
  <c r="AV70" i="16"/>
  <c r="J70" i="16"/>
  <c r="W70" i="16"/>
  <c r="AJ70" i="16"/>
  <c r="AW70" i="16"/>
  <c r="K70" i="16"/>
  <c r="X70" i="16"/>
  <c r="AK70" i="16"/>
  <c r="AX70" i="16"/>
  <c r="L70" i="16"/>
  <c r="Y70" i="16"/>
  <c r="AL70" i="16"/>
  <c r="AY70" i="16"/>
  <c r="M70" i="16"/>
  <c r="Z70" i="16"/>
  <c r="AM70" i="16"/>
  <c r="AZ70" i="16"/>
  <c r="N70" i="16"/>
  <c r="AA70" i="16"/>
  <c r="AN70" i="16"/>
  <c r="BA70" i="16"/>
  <c r="O70" i="16"/>
  <c r="AB70" i="16"/>
  <c r="AO70" i="16"/>
  <c r="BB70" i="16"/>
  <c r="P70" i="16"/>
  <c r="AC70" i="16"/>
  <c r="AP70" i="16"/>
  <c r="BC70" i="16"/>
  <c r="Q70" i="16"/>
  <c r="AD70" i="16"/>
  <c r="AQ70" i="16"/>
  <c r="BE70" i="16"/>
  <c r="R70" i="16"/>
  <c r="AE70" i="16"/>
  <c r="AS70" i="16"/>
  <c r="BF70" i="16"/>
  <c r="S70" i="16"/>
  <c r="AG70" i="16"/>
  <c r="AT70" i="16"/>
  <c r="BG70" i="16"/>
  <c r="U70" i="16"/>
  <c r="AH70" i="16"/>
  <c r="AU70" i="16"/>
  <c r="U35" i="16"/>
  <c r="AG35" i="16"/>
  <c r="AS35" i="16"/>
  <c r="BE35" i="16"/>
  <c r="T35" i="16"/>
  <c r="AH35" i="16"/>
  <c r="AU35" i="16"/>
  <c r="V35" i="16"/>
  <c r="AI35" i="16"/>
  <c r="AV35" i="16"/>
  <c r="J35" i="16"/>
  <c r="W35" i="16"/>
  <c r="AJ35" i="16"/>
  <c r="AW35" i="16"/>
  <c r="K35" i="16"/>
  <c r="X35" i="16"/>
  <c r="AK35" i="16"/>
  <c r="AX35" i="16"/>
  <c r="L35" i="16"/>
  <c r="Y35" i="16"/>
  <c r="AL35" i="16"/>
  <c r="AY35" i="16"/>
  <c r="M35" i="16"/>
  <c r="Z35" i="16"/>
  <c r="AM35" i="16"/>
  <c r="AZ35" i="16"/>
  <c r="N35" i="16"/>
  <c r="AA35" i="16"/>
  <c r="AN35" i="16"/>
  <c r="BA35" i="16"/>
  <c r="O35" i="16"/>
  <c r="AB35" i="16"/>
  <c r="AO35" i="16"/>
  <c r="BB35" i="16"/>
  <c r="P35" i="16"/>
  <c r="AC35" i="16"/>
  <c r="AP35" i="16"/>
  <c r="BC35" i="16"/>
  <c r="Q35" i="16"/>
  <c r="AD35" i="16"/>
  <c r="AQ35" i="16"/>
  <c r="BD35" i="16"/>
  <c r="R35" i="16"/>
  <c r="AE35" i="16"/>
  <c r="AR35" i="16"/>
  <c r="BF35" i="16"/>
  <c r="S35" i="16"/>
  <c r="AF35" i="16"/>
  <c r="AT35" i="16"/>
  <c r="BG35" i="16"/>
  <c r="L74" i="16"/>
  <c r="X74" i="16"/>
  <c r="AJ74" i="16"/>
  <c r="AV74" i="16"/>
  <c r="R74" i="16"/>
  <c r="AE74" i="16"/>
  <c r="AR74" i="16"/>
  <c r="BE74" i="16"/>
  <c r="S74" i="16"/>
  <c r="AF74" i="16"/>
  <c r="AS74" i="16"/>
  <c r="BF74" i="16"/>
  <c r="T74" i="16"/>
  <c r="AG74" i="16"/>
  <c r="AT74" i="16"/>
  <c r="BG74" i="16"/>
  <c r="U74" i="16"/>
  <c r="AH74" i="16"/>
  <c r="AU74" i="16"/>
  <c r="V74" i="16"/>
  <c r="AI74" i="16"/>
  <c r="AW74" i="16"/>
  <c r="J74" i="16"/>
  <c r="W74" i="16"/>
  <c r="AK74" i="16"/>
  <c r="AX74" i="16"/>
  <c r="K74" i="16"/>
  <c r="Y74" i="16"/>
  <c r="AL74" i="16"/>
  <c r="AY74" i="16"/>
  <c r="M74" i="16"/>
  <c r="Z74" i="16"/>
  <c r="AM74" i="16"/>
  <c r="AZ74" i="16"/>
  <c r="N74" i="16"/>
  <c r="AA74" i="16"/>
  <c r="AN74" i="16"/>
  <c r="BA74" i="16"/>
  <c r="O74" i="16"/>
  <c r="AB74" i="16"/>
  <c r="AO74" i="16"/>
  <c r="BB74" i="16"/>
  <c r="P74" i="16"/>
  <c r="AC74" i="16"/>
  <c r="AP74" i="16"/>
  <c r="BC74" i="16"/>
  <c r="AQ74" i="16"/>
  <c r="BD74" i="16"/>
  <c r="Q74" i="16"/>
  <c r="AD74" i="16"/>
  <c r="M39" i="16"/>
  <c r="Y39" i="16"/>
  <c r="AK39" i="16"/>
  <c r="AW39" i="16"/>
  <c r="Q39" i="16"/>
  <c r="AD39" i="16"/>
  <c r="AQ39" i="16"/>
  <c r="BD39" i="16"/>
  <c r="R39" i="16"/>
  <c r="AE39" i="16"/>
  <c r="AR39" i="16"/>
  <c r="BE39" i="16"/>
  <c r="S39" i="16"/>
  <c r="AF39" i="16"/>
  <c r="AS39" i="16"/>
  <c r="BF39" i="16"/>
  <c r="T39" i="16"/>
  <c r="AG39" i="16"/>
  <c r="AT39" i="16"/>
  <c r="BG39" i="16"/>
  <c r="U39" i="16"/>
  <c r="AH39" i="16"/>
  <c r="AU39" i="16"/>
  <c r="V39" i="16"/>
  <c r="AI39" i="16"/>
  <c r="AV39" i="16"/>
  <c r="J39" i="16"/>
  <c r="W39" i="16"/>
  <c r="AJ39" i="16"/>
  <c r="AX39" i="16"/>
  <c r="K39" i="16"/>
  <c r="X39" i="16"/>
  <c r="AL39" i="16"/>
  <c r="AY39" i="16"/>
  <c r="L39" i="16"/>
  <c r="Z39" i="16"/>
  <c r="AM39" i="16"/>
  <c r="AZ39" i="16"/>
  <c r="N39" i="16"/>
  <c r="AA39" i="16"/>
  <c r="AN39" i="16"/>
  <c r="BA39" i="16"/>
  <c r="O39" i="16"/>
  <c r="AB39" i="16"/>
  <c r="AO39" i="16"/>
  <c r="BB39" i="16"/>
  <c r="AC39" i="16"/>
  <c r="AP39" i="16"/>
  <c r="BC39" i="16"/>
  <c r="P39" i="16"/>
  <c r="P78" i="16"/>
  <c r="AB78" i="16"/>
  <c r="AN78" i="16"/>
  <c r="AZ78" i="16"/>
  <c r="N78" i="16"/>
  <c r="AA78" i="16"/>
  <c r="AO78" i="16"/>
  <c r="BB78" i="16"/>
  <c r="O78" i="16"/>
  <c r="AC78" i="16"/>
  <c r="AP78" i="16"/>
  <c r="BC78" i="16"/>
  <c r="Q78" i="16"/>
  <c r="AD78" i="16"/>
  <c r="AQ78" i="16"/>
  <c r="BD78" i="16"/>
  <c r="R78" i="16"/>
  <c r="AE78" i="16"/>
  <c r="AR78" i="16"/>
  <c r="BE78" i="16"/>
  <c r="S78" i="16"/>
  <c r="AF78" i="16"/>
  <c r="AS78" i="16"/>
  <c r="BF78" i="16"/>
  <c r="T78" i="16"/>
  <c r="AG78" i="16"/>
  <c r="AT78" i="16"/>
  <c r="BG78" i="16"/>
  <c r="U78" i="16"/>
  <c r="AH78" i="16"/>
  <c r="AU78" i="16"/>
  <c r="V78" i="16"/>
  <c r="AI78" i="16"/>
  <c r="AV78" i="16"/>
  <c r="J78" i="16"/>
  <c r="W78" i="16"/>
  <c r="AJ78" i="16"/>
  <c r="AW78" i="16"/>
  <c r="K78" i="16"/>
  <c r="X78" i="16"/>
  <c r="AK78" i="16"/>
  <c r="AX78" i="16"/>
  <c r="L78" i="16"/>
  <c r="Y78" i="16"/>
  <c r="AL78" i="16"/>
  <c r="AY78" i="16"/>
  <c r="M78" i="16"/>
  <c r="Z78" i="16"/>
  <c r="AM78" i="16"/>
  <c r="BA78" i="16"/>
  <c r="O7" i="16"/>
  <c r="AA7" i="16"/>
  <c r="AM7" i="16"/>
  <c r="AY7" i="16"/>
  <c r="P7" i="16"/>
  <c r="AB7" i="16"/>
  <c r="AN7" i="16"/>
  <c r="AZ7" i="16"/>
  <c r="Q7" i="16"/>
  <c r="AC7" i="16"/>
  <c r="AO7" i="16"/>
  <c r="BA7" i="16"/>
  <c r="R7" i="16"/>
  <c r="AD7" i="16"/>
  <c r="AP7" i="16"/>
  <c r="BB7" i="16"/>
  <c r="S7" i="16"/>
  <c r="AE7" i="16"/>
  <c r="AQ7" i="16"/>
  <c r="BC7" i="16"/>
  <c r="T7" i="16"/>
  <c r="AF7" i="16"/>
  <c r="AR7" i="16"/>
  <c r="BD7" i="16"/>
  <c r="U7" i="16"/>
  <c r="AG7" i="16"/>
  <c r="AS7" i="16"/>
  <c r="BE7" i="16"/>
  <c r="J7" i="16"/>
  <c r="V7" i="16"/>
  <c r="AH7" i="16"/>
  <c r="AT7" i="16"/>
  <c r="BF7" i="16"/>
  <c r="K7" i="16"/>
  <c r="W7" i="16"/>
  <c r="AI7" i="16"/>
  <c r="AU7" i="16"/>
  <c r="BG7" i="16"/>
  <c r="L7" i="16"/>
  <c r="X7" i="16"/>
  <c r="AJ7" i="16"/>
  <c r="AV7" i="16"/>
  <c r="M7" i="16"/>
  <c r="Y7" i="16"/>
  <c r="AK7" i="16"/>
  <c r="AW7" i="16"/>
  <c r="AX7" i="16"/>
  <c r="N7" i="16"/>
  <c r="Z7" i="16"/>
  <c r="AL7" i="16"/>
  <c r="M8" i="16"/>
  <c r="Y8" i="16"/>
  <c r="AK8" i="16"/>
  <c r="AW8" i="16"/>
  <c r="N8" i="16"/>
  <c r="Z8" i="16"/>
  <c r="AL8" i="16"/>
  <c r="AX8" i="16"/>
  <c r="O8" i="16"/>
  <c r="AA8" i="16"/>
  <c r="AM8" i="16"/>
  <c r="AY8" i="16"/>
  <c r="P8" i="16"/>
  <c r="AB8" i="16"/>
  <c r="AN8" i="16"/>
  <c r="AZ8" i="16"/>
  <c r="Q8" i="16"/>
  <c r="AC8" i="16"/>
  <c r="AO8" i="16"/>
  <c r="BA8" i="16"/>
  <c r="R8" i="16"/>
  <c r="AD8" i="16"/>
  <c r="AP8" i="16"/>
  <c r="BB8" i="16"/>
  <c r="S8" i="16"/>
  <c r="AE8" i="16"/>
  <c r="AQ8" i="16"/>
  <c r="BC8" i="16"/>
  <c r="T8" i="16"/>
  <c r="AF8" i="16"/>
  <c r="AR8" i="16"/>
  <c r="BD8" i="16"/>
  <c r="U8" i="16"/>
  <c r="AG8" i="16"/>
  <c r="AS8" i="16"/>
  <c r="BE8" i="16"/>
  <c r="J8" i="16"/>
  <c r="V8" i="16"/>
  <c r="AH8" i="16"/>
  <c r="AT8" i="16"/>
  <c r="BF8" i="16"/>
  <c r="K8" i="16"/>
  <c r="W8" i="16"/>
  <c r="AI8" i="16"/>
  <c r="AU8" i="16"/>
  <c r="BG8" i="16"/>
  <c r="L8" i="16"/>
  <c r="X8" i="16"/>
  <c r="AJ8" i="16"/>
  <c r="AV8" i="16"/>
  <c r="T82" i="16"/>
  <c r="AF82" i="16"/>
  <c r="AR82" i="16"/>
  <c r="BD82" i="16"/>
  <c r="K82" i="16"/>
  <c r="X82" i="16"/>
  <c r="AK82" i="16"/>
  <c r="AX82" i="16"/>
  <c r="L82" i="16"/>
  <c r="Y82" i="16"/>
  <c r="AL82" i="16"/>
  <c r="AY82" i="16"/>
  <c r="M82" i="16"/>
  <c r="Z82" i="16"/>
  <c r="AM82" i="16"/>
  <c r="AZ82" i="16"/>
  <c r="N82" i="16"/>
  <c r="AA82" i="16"/>
  <c r="AN82" i="16"/>
  <c r="BA82" i="16"/>
  <c r="O82" i="16"/>
  <c r="AB82" i="16"/>
  <c r="AO82" i="16"/>
  <c r="BB82" i="16"/>
  <c r="P82" i="16"/>
  <c r="AC82" i="16"/>
  <c r="AP82" i="16"/>
  <c r="BC82" i="16"/>
  <c r="Q82" i="16"/>
  <c r="AD82" i="16"/>
  <c r="AQ82" i="16"/>
  <c r="BE82" i="16"/>
  <c r="R82" i="16"/>
  <c r="AE82" i="16"/>
  <c r="AS82" i="16"/>
  <c r="BF82" i="16"/>
  <c r="S82" i="16"/>
  <c r="AG82" i="16"/>
  <c r="AT82" i="16"/>
  <c r="BG82" i="16"/>
  <c r="U82" i="16"/>
  <c r="AH82" i="16"/>
  <c r="AU82" i="16"/>
  <c r="V82" i="16"/>
  <c r="AI82" i="16"/>
  <c r="AV82" i="16"/>
  <c r="J82" i="16"/>
  <c r="W82" i="16"/>
  <c r="AJ82" i="16"/>
  <c r="AW82" i="16"/>
  <c r="U47" i="16"/>
  <c r="AG47" i="16"/>
  <c r="AS47" i="16"/>
  <c r="BE47" i="16"/>
  <c r="J47" i="16"/>
  <c r="W47" i="16"/>
  <c r="AJ47" i="16"/>
  <c r="AW47" i="16"/>
  <c r="K47" i="16"/>
  <c r="L47" i="16"/>
  <c r="P47" i="16"/>
  <c r="AD47" i="16"/>
  <c r="AR47" i="16"/>
  <c r="BG47" i="16"/>
  <c r="Q47" i="16"/>
  <c r="AE47" i="16"/>
  <c r="AT47" i="16"/>
  <c r="R47" i="16"/>
  <c r="AF47" i="16"/>
  <c r="AU47" i="16"/>
  <c r="S47" i="16"/>
  <c r="AH47" i="16"/>
  <c r="AV47" i="16"/>
  <c r="T47" i="16"/>
  <c r="AI47" i="16"/>
  <c r="AX47" i="16"/>
  <c r="V47" i="16"/>
  <c r="AK47" i="16"/>
  <c r="AY47" i="16"/>
  <c r="X47" i="16"/>
  <c r="AL47" i="16"/>
  <c r="AZ47" i="16"/>
  <c r="Y47" i="16"/>
  <c r="AM47" i="16"/>
  <c r="BA47" i="16"/>
  <c r="Z47" i="16"/>
  <c r="AN47" i="16"/>
  <c r="BB47" i="16"/>
  <c r="M47" i="16"/>
  <c r="AA47" i="16"/>
  <c r="AO47" i="16"/>
  <c r="BC47" i="16"/>
  <c r="N47" i="16"/>
  <c r="AB47" i="16"/>
  <c r="AP47" i="16"/>
  <c r="BD47" i="16"/>
  <c r="O47" i="16"/>
  <c r="AC47" i="16"/>
  <c r="AQ47" i="16"/>
  <c r="BF47" i="16"/>
  <c r="Q12" i="16"/>
  <c r="AC12" i="16"/>
  <c r="AO12" i="16"/>
  <c r="BA12" i="16"/>
  <c r="R12" i="16"/>
  <c r="AD12" i="16"/>
  <c r="AP12" i="16"/>
  <c r="BB12" i="16"/>
  <c r="S12" i="16"/>
  <c r="AE12" i="16"/>
  <c r="AQ12" i="16"/>
  <c r="BC12" i="16"/>
  <c r="T12" i="16"/>
  <c r="U12" i="16"/>
  <c r="J12" i="16"/>
  <c r="V12" i="16"/>
  <c r="K12" i="16"/>
  <c r="W12" i="16"/>
  <c r="L12" i="16"/>
  <c r="X12" i="16"/>
  <c r="M12" i="16"/>
  <c r="Z12" i="16"/>
  <c r="AR12" i="16"/>
  <c r="BG12" i="16"/>
  <c r="AA12" i="16"/>
  <c r="AS12" i="16"/>
  <c r="AB12" i="16"/>
  <c r="AT12" i="16"/>
  <c r="AF12" i="16"/>
  <c r="AU12" i="16"/>
  <c r="AG12" i="16"/>
  <c r="AV12" i="16"/>
  <c r="AH12" i="16"/>
  <c r="AW12" i="16"/>
  <c r="AI12" i="16"/>
  <c r="AX12" i="16"/>
  <c r="AJ12" i="16"/>
  <c r="AY12" i="16"/>
  <c r="N12" i="16"/>
  <c r="AK12" i="16"/>
  <c r="AZ12" i="16"/>
  <c r="O12" i="16"/>
  <c r="AL12" i="16"/>
  <c r="BD12" i="16"/>
  <c r="P12" i="16"/>
  <c r="AM12" i="16"/>
  <c r="BE12" i="16"/>
  <c r="Y12" i="16"/>
  <c r="AN12" i="16"/>
  <c r="BF12" i="16"/>
  <c r="L86" i="16"/>
  <c r="X86" i="16"/>
  <c r="AJ86" i="16"/>
  <c r="AV86" i="16"/>
  <c r="T86" i="16"/>
  <c r="AG86" i="16"/>
  <c r="AT86" i="16"/>
  <c r="BG86" i="16"/>
  <c r="U86" i="16"/>
  <c r="AH86" i="16"/>
  <c r="AU86" i="16"/>
  <c r="V86" i="16"/>
  <c r="AI86" i="16"/>
  <c r="AW86" i="16"/>
  <c r="J86" i="16"/>
  <c r="AA86" i="16"/>
  <c r="AQ86" i="16"/>
  <c r="K86" i="16"/>
  <c r="AB86" i="16"/>
  <c r="AR86" i="16"/>
  <c r="M86" i="16"/>
  <c r="AC86" i="16"/>
  <c r="AS86" i="16"/>
  <c r="N86" i="16"/>
  <c r="AD86" i="16"/>
  <c r="AX86" i="16"/>
  <c r="O86" i="16"/>
  <c r="AE86" i="16"/>
  <c r="AY86" i="16"/>
  <c r="P86" i="16"/>
  <c r="AF86" i="16"/>
  <c r="AZ86" i="16"/>
  <c r="Q86" i="16"/>
  <c r="AK86" i="16"/>
  <c r="BA86" i="16"/>
  <c r="R86" i="16"/>
  <c r="AL86" i="16"/>
  <c r="BB86" i="16"/>
  <c r="S86" i="16"/>
  <c r="AM86" i="16"/>
  <c r="BC86" i="16"/>
  <c r="W86" i="16"/>
  <c r="AN86" i="16"/>
  <c r="BD86" i="16"/>
  <c r="Y86" i="16"/>
  <c r="AO86" i="16"/>
  <c r="BE86" i="16"/>
  <c r="Z86" i="16"/>
  <c r="AP86" i="16"/>
  <c r="BF86" i="16"/>
  <c r="M51" i="16"/>
  <c r="Y51" i="16"/>
  <c r="AK51" i="16"/>
  <c r="AW51" i="16"/>
  <c r="S51" i="16"/>
  <c r="AF51" i="16"/>
  <c r="AS51" i="16"/>
  <c r="BF51" i="16"/>
  <c r="P51" i="16"/>
  <c r="AD51" i="16"/>
  <c r="AR51" i="16"/>
  <c r="BG51" i="16"/>
  <c r="Q51" i="16"/>
  <c r="AE51" i="16"/>
  <c r="AT51" i="16"/>
  <c r="R51" i="16"/>
  <c r="AG51" i="16"/>
  <c r="AU51" i="16"/>
  <c r="T51" i="16"/>
  <c r="AH51" i="16"/>
  <c r="AV51" i="16"/>
  <c r="U51" i="16"/>
  <c r="AI51" i="16"/>
  <c r="AX51" i="16"/>
  <c r="V51" i="16"/>
  <c r="AJ51" i="16"/>
  <c r="AY51" i="16"/>
  <c r="W51" i="16"/>
  <c r="AL51" i="16"/>
  <c r="AZ51" i="16"/>
  <c r="J51" i="16"/>
  <c r="X51" i="16"/>
  <c r="AM51" i="16"/>
  <c r="BA51" i="16"/>
  <c r="K51" i="16"/>
  <c r="Z51" i="16"/>
  <c r="AN51" i="16"/>
  <c r="BB51" i="16"/>
  <c r="L51" i="16"/>
  <c r="AA51" i="16"/>
  <c r="AO51" i="16"/>
  <c r="BC51" i="16"/>
  <c r="N51" i="16"/>
  <c r="AB51" i="16"/>
  <c r="AP51" i="16"/>
  <c r="BD51" i="16"/>
  <c r="O51" i="16"/>
  <c r="AC51" i="16"/>
  <c r="AQ51" i="16"/>
  <c r="BE51" i="16"/>
  <c r="U16" i="16"/>
  <c r="AG16" i="16"/>
  <c r="AS16" i="16"/>
  <c r="BE16" i="16"/>
  <c r="J16" i="16"/>
  <c r="V16" i="16"/>
  <c r="AH16" i="16"/>
  <c r="AT16" i="16"/>
  <c r="BF16" i="16"/>
  <c r="K16" i="16"/>
  <c r="W16" i="16"/>
  <c r="AI16" i="16"/>
  <c r="AU16" i="16"/>
  <c r="BG16" i="16"/>
  <c r="R16" i="16"/>
  <c r="AJ16" i="16"/>
  <c r="AY16" i="16"/>
  <c r="S16" i="16"/>
  <c r="AK16" i="16"/>
  <c r="AZ16" i="16"/>
  <c r="T16" i="16"/>
  <c r="AL16" i="16"/>
  <c r="BA16" i="16"/>
  <c r="X16" i="16"/>
  <c r="AM16" i="16"/>
  <c r="BB16" i="16"/>
  <c r="Y16" i="16"/>
  <c r="AN16" i="16"/>
  <c r="BC16" i="16"/>
  <c r="Z16" i="16"/>
  <c r="AO16" i="16"/>
  <c r="BD16" i="16"/>
  <c r="L16" i="16"/>
  <c r="AA16" i="16"/>
  <c r="AP16" i="16"/>
  <c r="M16" i="16"/>
  <c r="AB16" i="16"/>
  <c r="AQ16" i="16"/>
  <c r="N16" i="16"/>
  <c r="AC16" i="16"/>
  <c r="AR16" i="16"/>
  <c r="O16" i="16"/>
  <c r="AD16" i="16"/>
  <c r="AV16" i="16"/>
  <c r="P16" i="16"/>
  <c r="AE16" i="16"/>
  <c r="AW16" i="16"/>
  <c r="Q16" i="16"/>
  <c r="AF16" i="16"/>
  <c r="AX16" i="16"/>
  <c r="P90" i="16"/>
  <c r="AB90" i="16"/>
  <c r="AN90" i="16"/>
  <c r="AZ90" i="16"/>
  <c r="Q90" i="16"/>
  <c r="AD90" i="16"/>
  <c r="AQ90" i="16"/>
  <c r="BD90" i="16"/>
  <c r="R90" i="16"/>
  <c r="AE90" i="16"/>
  <c r="AR90" i="16"/>
  <c r="BE90" i="16"/>
  <c r="S90" i="16"/>
  <c r="AF90" i="16"/>
  <c r="AS90" i="16"/>
  <c r="BF90" i="16"/>
  <c r="T90" i="16"/>
  <c r="AJ90" i="16"/>
  <c r="BA90" i="16"/>
  <c r="U90" i="16"/>
  <c r="AK90" i="16"/>
  <c r="BB90" i="16"/>
  <c r="V90" i="16"/>
  <c r="AL90" i="16"/>
  <c r="BC90" i="16"/>
  <c r="W90" i="16"/>
  <c r="AM90" i="16"/>
  <c r="BG90" i="16"/>
  <c r="X90" i="16"/>
  <c r="AO90" i="16"/>
  <c r="Y90" i="16"/>
  <c r="AP90" i="16"/>
  <c r="J90" i="16"/>
  <c r="Z90" i="16"/>
  <c r="AT90" i="16"/>
  <c r="K90" i="16"/>
  <c r="AA90" i="16"/>
  <c r="AU90" i="16"/>
  <c r="L90" i="16"/>
  <c r="AC90" i="16"/>
  <c r="AV90" i="16"/>
  <c r="M90" i="16"/>
  <c r="AG90" i="16"/>
  <c r="AW90" i="16"/>
  <c r="N90" i="16"/>
  <c r="AH90" i="16"/>
  <c r="AX90" i="16"/>
  <c r="O90" i="16"/>
  <c r="AI90" i="16"/>
  <c r="AY90" i="16"/>
  <c r="M20" i="16"/>
  <c r="Y20" i="16"/>
  <c r="AK20" i="16"/>
  <c r="AW20" i="16"/>
  <c r="L20" i="16"/>
  <c r="Z20" i="16"/>
  <c r="AM20" i="16"/>
  <c r="AZ20" i="16"/>
  <c r="N20" i="16"/>
  <c r="AA20" i="16"/>
  <c r="AN20" i="16"/>
  <c r="BA20" i="16"/>
  <c r="O20" i="16"/>
  <c r="AB20" i="16"/>
  <c r="AO20" i="16"/>
  <c r="BB20" i="16"/>
  <c r="P20" i="16"/>
  <c r="AC20" i="16"/>
  <c r="AP20" i="16"/>
  <c r="BC20" i="16"/>
  <c r="Q20" i="16"/>
  <c r="AD20" i="16"/>
  <c r="AQ20" i="16"/>
  <c r="BD20" i="16"/>
  <c r="R20" i="16"/>
  <c r="AE20" i="16"/>
  <c r="AR20" i="16"/>
  <c r="BE20" i="16"/>
  <c r="S20" i="16"/>
  <c r="AF20" i="16"/>
  <c r="AS20" i="16"/>
  <c r="BF20" i="16"/>
  <c r="T20" i="16"/>
  <c r="AG20" i="16"/>
  <c r="AT20" i="16"/>
  <c r="BG20" i="16"/>
  <c r="U20" i="16"/>
  <c r="AH20" i="16"/>
  <c r="AU20" i="16"/>
  <c r="V20" i="16"/>
  <c r="AI20" i="16"/>
  <c r="AV20" i="16"/>
  <c r="J20" i="16"/>
  <c r="W20" i="16"/>
  <c r="AJ20" i="16"/>
  <c r="AX20" i="16"/>
  <c r="AY20" i="16"/>
  <c r="K20" i="16"/>
  <c r="X20" i="16"/>
  <c r="AL20" i="16"/>
  <c r="R98" i="16"/>
  <c r="AD98" i="16"/>
  <c r="AP98" i="16"/>
  <c r="BB98" i="16"/>
  <c r="Q98" i="16"/>
  <c r="AE98" i="16"/>
  <c r="AR98" i="16"/>
  <c r="BE98" i="16"/>
  <c r="S98" i="16"/>
  <c r="AF98" i="16"/>
  <c r="AS98" i="16"/>
  <c r="BF98" i="16"/>
  <c r="T98" i="16"/>
  <c r="AG98" i="16"/>
  <c r="AT98" i="16"/>
  <c r="BG98" i="16"/>
  <c r="U98" i="16"/>
  <c r="AH98" i="16"/>
  <c r="AU98" i="16"/>
  <c r="V98" i="16"/>
  <c r="AI98" i="16"/>
  <c r="AV98" i="16"/>
  <c r="J98" i="16"/>
  <c r="W98" i="16"/>
  <c r="AJ98" i="16"/>
  <c r="AW98" i="16"/>
  <c r="K98" i="16"/>
  <c r="X98" i="16"/>
  <c r="AK98" i="16"/>
  <c r="AX98" i="16"/>
  <c r="L98" i="16"/>
  <c r="Y98" i="16"/>
  <c r="AL98" i="16"/>
  <c r="AY98" i="16"/>
  <c r="M98" i="16"/>
  <c r="Z98" i="16"/>
  <c r="AM98" i="16"/>
  <c r="AZ98" i="16"/>
  <c r="N98" i="16"/>
  <c r="AA98" i="16"/>
  <c r="AN98" i="16"/>
  <c r="BA98" i="16"/>
  <c r="O98" i="16"/>
  <c r="AB98" i="16"/>
  <c r="AO98" i="16"/>
  <c r="BC98" i="16"/>
  <c r="P98" i="16"/>
  <c r="AC98" i="16"/>
  <c r="AQ98" i="16"/>
  <c r="BD98" i="16"/>
  <c r="U63" i="16"/>
  <c r="AG63" i="16"/>
  <c r="AS63" i="16"/>
  <c r="BE63" i="16"/>
  <c r="S63" i="16"/>
  <c r="AF63" i="16"/>
  <c r="AT63" i="16"/>
  <c r="BG63" i="16"/>
  <c r="T63" i="16"/>
  <c r="AH63" i="16"/>
  <c r="AU63" i="16"/>
  <c r="V63" i="16"/>
  <c r="AI63" i="16"/>
  <c r="AV63" i="16"/>
  <c r="J63" i="16"/>
  <c r="W63" i="16"/>
  <c r="AJ63" i="16"/>
  <c r="AW63" i="16"/>
  <c r="K63" i="16"/>
  <c r="X63" i="16"/>
  <c r="AK63" i="16"/>
  <c r="AX63" i="16"/>
  <c r="L63" i="16"/>
  <c r="Y63" i="16"/>
  <c r="AL63" i="16"/>
  <c r="M63" i="16"/>
  <c r="Z63" i="16"/>
  <c r="AM63" i="16"/>
  <c r="N63" i="16"/>
  <c r="AA63" i="16"/>
  <c r="AN63" i="16"/>
  <c r="O63" i="16"/>
  <c r="AB63" i="16"/>
  <c r="AO63" i="16"/>
  <c r="P63" i="16"/>
  <c r="AC63" i="16"/>
  <c r="Q63" i="16"/>
  <c r="AD63" i="16"/>
  <c r="BC63" i="16"/>
  <c r="BD63" i="16"/>
  <c r="BF63" i="16"/>
  <c r="R63" i="16"/>
  <c r="AE63" i="16"/>
  <c r="AP63" i="16"/>
  <c r="AQ63" i="16"/>
  <c r="AR63" i="16"/>
  <c r="AY63" i="16"/>
  <c r="AZ63" i="16"/>
  <c r="BA63" i="16"/>
  <c r="BB63" i="16"/>
  <c r="K28" i="16"/>
  <c r="W28" i="16"/>
  <c r="AI28" i="16"/>
  <c r="AU28" i="16"/>
  <c r="BG28" i="16"/>
  <c r="Q28" i="16"/>
  <c r="AD28" i="16"/>
  <c r="AQ28" i="16"/>
  <c r="BD28" i="16"/>
  <c r="R28" i="16"/>
  <c r="AE28" i="16"/>
  <c r="AR28" i="16"/>
  <c r="BE28" i="16"/>
  <c r="S28" i="16"/>
  <c r="AF28" i="16"/>
  <c r="AS28" i="16"/>
  <c r="BF28" i="16"/>
  <c r="T28" i="16"/>
  <c r="AG28" i="16"/>
  <c r="AT28" i="16"/>
  <c r="U28" i="16"/>
  <c r="AH28" i="16"/>
  <c r="AV28" i="16"/>
  <c r="V28" i="16"/>
  <c r="AJ28" i="16"/>
  <c r="AW28" i="16"/>
  <c r="J28" i="16"/>
  <c r="X28" i="16"/>
  <c r="AK28" i="16"/>
  <c r="AX28" i="16"/>
  <c r="L28" i="16"/>
  <c r="Y28" i="16"/>
  <c r="AL28" i="16"/>
  <c r="AY28" i="16"/>
  <c r="M28" i="16"/>
  <c r="Z28" i="16"/>
  <c r="AM28" i="16"/>
  <c r="AZ28" i="16"/>
  <c r="N28" i="16"/>
  <c r="AA28" i="16"/>
  <c r="AN28" i="16"/>
  <c r="BA28" i="16"/>
  <c r="O28" i="16"/>
  <c r="AB28" i="16"/>
  <c r="AO28" i="16"/>
  <c r="BB28" i="16"/>
  <c r="P28" i="16"/>
  <c r="AC28" i="16"/>
  <c r="AP28" i="16"/>
  <c r="BC28" i="16"/>
  <c r="J102" i="16"/>
  <c r="V102" i="16"/>
  <c r="AH102" i="16"/>
  <c r="AT102" i="16"/>
  <c r="BF102" i="16"/>
  <c r="N102" i="16"/>
  <c r="AA102" i="16"/>
  <c r="AN102" i="16"/>
  <c r="BA102" i="16"/>
  <c r="O102" i="16"/>
  <c r="AB102" i="16"/>
  <c r="AO102" i="16"/>
  <c r="BB102" i="16"/>
  <c r="P102" i="16"/>
  <c r="AC102" i="16"/>
  <c r="AP102" i="16"/>
  <c r="BC102" i="16"/>
  <c r="Q102" i="16"/>
  <c r="AD102" i="16"/>
  <c r="AQ102" i="16"/>
  <c r="BD102" i="16"/>
  <c r="R102" i="16"/>
  <c r="AE102" i="16"/>
  <c r="AR102" i="16"/>
  <c r="BE102" i="16"/>
  <c r="S102" i="16"/>
  <c r="AF102" i="16"/>
  <c r="AS102" i="16"/>
  <c r="BG102" i="16"/>
  <c r="T102" i="16"/>
  <c r="AG102" i="16"/>
  <c r="AU102" i="16"/>
  <c r="U102" i="16"/>
  <c r="AI102" i="16"/>
  <c r="AV102" i="16"/>
  <c r="W102" i="16"/>
  <c r="AJ102" i="16"/>
  <c r="AW102" i="16"/>
  <c r="K102" i="16"/>
  <c r="X102" i="16"/>
  <c r="AK102" i="16"/>
  <c r="AX102" i="16"/>
  <c r="L102" i="16"/>
  <c r="Y102" i="16"/>
  <c r="AL102" i="16"/>
  <c r="AY102" i="16"/>
  <c r="M102" i="16"/>
  <c r="Z102" i="16"/>
  <c r="AM102" i="16"/>
  <c r="AZ102" i="16"/>
  <c r="Q59" i="16"/>
  <c r="AC59" i="16"/>
  <c r="AO59" i="16"/>
  <c r="BA59" i="16"/>
  <c r="J59" i="16"/>
  <c r="W59" i="16"/>
  <c r="AJ59" i="16"/>
  <c r="AW59" i="16"/>
  <c r="K59" i="16"/>
  <c r="X59" i="16"/>
  <c r="AK59" i="16"/>
  <c r="AX59" i="16"/>
  <c r="L59" i="16"/>
  <c r="Y59" i="16"/>
  <c r="AL59" i="16"/>
  <c r="AY59" i="16"/>
  <c r="M59" i="16"/>
  <c r="Z59" i="16"/>
  <c r="AM59" i="16"/>
  <c r="AZ59" i="16"/>
  <c r="N59" i="16"/>
  <c r="AA59" i="16"/>
  <c r="AN59" i="16"/>
  <c r="BB59" i="16"/>
  <c r="O59" i="16"/>
  <c r="AB59" i="16"/>
  <c r="AP59" i="16"/>
  <c r="BC59" i="16"/>
  <c r="P59" i="16"/>
  <c r="AD59" i="16"/>
  <c r="AQ59" i="16"/>
  <c r="BD59" i="16"/>
  <c r="R59" i="16"/>
  <c r="AE59" i="16"/>
  <c r="AR59" i="16"/>
  <c r="BE59" i="16"/>
  <c r="S59" i="16"/>
  <c r="AF59" i="16"/>
  <c r="AS59" i="16"/>
  <c r="BF59" i="16"/>
  <c r="T59" i="16"/>
  <c r="AG59" i="16"/>
  <c r="AT59" i="16"/>
  <c r="BG59" i="16"/>
  <c r="U59" i="16"/>
  <c r="AH59" i="16"/>
  <c r="AU59" i="16"/>
  <c r="V59" i="16"/>
  <c r="AI59" i="16"/>
  <c r="AV59" i="16"/>
  <c r="Q5" i="16" l="1"/>
  <c r="Y27" i="1" s="1"/>
  <c r="AL5" i="16"/>
  <c r="AT27" i="1" s="1"/>
  <c r="AI5" i="16"/>
  <c r="AQ27" i="1" s="1"/>
  <c r="AM5" i="16"/>
  <c r="AU27" i="1" s="1"/>
  <c r="AZ5" i="16"/>
  <c r="BH27" i="1" s="1"/>
  <c r="BF5" i="16"/>
  <c r="BN27" i="1" s="1"/>
  <c r="BC5" i="16"/>
  <c r="BK27" i="1" s="1"/>
  <c r="Y5" i="16"/>
  <c r="AG27" i="1" s="1"/>
  <c r="V5" i="16"/>
  <c r="AD27" i="1" s="1"/>
  <c r="AA5" i="16"/>
  <c r="AI27" i="1" s="1"/>
  <c r="AS5" i="16"/>
  <c r="BA27" i="1" s="1"/>
  <c r="AP5" i="16"/>
  <c r="AX27" i="1" s="1"/>
  <c r="J5" i="16"/>
  <c r="R27" i="1" s="1"/>
  <c r="K5" i="16"/>
  <c r="S27" i="1" s="1"/>
  <c r="O5" i="16"/>
  <c r="W27" i="1" s="1"/>
  <c r="AF5" i="16"/>
  <c r="AN27" i="1" s="1"/>
  <c r="AC5" i="16"/>
  <c r="AK27" i="1" s="1"/>
  <c r="AX5" i="16"/>
  <c r="BF27" i="1" s="1"/>
  <c r="AU5" i="16"/>
  <c r="BC27" i="1" s="1"/>
  <c r="AD5" i="16"/>
  <c r="AL27" i="1" s="1"/>
  <c r="S5" i="16"/>
  <c r="AA27" i="1" s="1"/>
  <c r="P5" i="16"/>
  <c r="X27" i="1" s="1"/>
  <c r="AK5" i="16"/>
  <c r="AS27" i="1" s="1"/>
  <c r="AH5" i="16"/>
  <c r="AP27" i="1" s="1"/>
  <c r="BE5" i="16"/>
  <c r="BM27" i="1" s="1"/>
  <c r="BB5" i="16"/>
  <c r="BJ27" i="1" s="1"/>
  <c r="X5" i="16"/>
  <c r="AF27" i="1" s="1"/>
  <c r="U5" i="16"/>
  <c r="AC27" i="1" s="1"/>
  <c r="AY5" i="16"/>
  <c r="BG27" i="1" s="1"/>
  <c r="AR5" i="16"/>
  <c r="AZ27" i="1" s="1"/>
  <c r="AO5" i="16"/>
  <c r="AW27" i="1" s="1"/>
  <c r="M5" i="16"/>
  <c r="U27" i="1" s="1"/>
  <c r="BG5" i="16"/>
  <c r="BO27" i="1" s="1"/>
  <c r="AE5" i="16"/>
  <c r="AM27" i="1" s="1"/>
  <c r="AB5" i="16"/>
  <c r="AJ27" i="1" s="1"/>
  <c r="AW5" i="16"/>
  <c r="BE27" i="1" s="1"/>
  <c r="AT5" i="16"/>
  <c r="BB27" i="1" s="1"/>
  <c r="R5" i="16"/>
  <c r="Z27" i="1" s="1"/>
  <c r="BA5" i="16"/>
  <c r="BI27" i="1" s="1"/>
  <c r="AJ5" i="16"/>
  <c r="AR27" i="1" s="1"/>
  <c r="AG5" i="16"/>
  <c r="AO27" i="1" s="1"/>
  <c r="W5" i="16"/>
  <c r="AE27" i="1" s="1"/>
  <c r="AV5" i="16"/>
  <c r="BD27" i="1" s="1"/>
  <c r="BD5" i="16"/>
  <c r="BL27" i="1" s="1"/>
  <c r="AN5" i="16"/>
  <c r="AV27" i="1" s="1"/>
  <c r="T5" i="16"/>
  <c r="AB27" i="1" s="1"/>
  <c r="AQ5" i="16"/>
  <c r="AY27" i="1" s="1"/>
  <c r="Z5" i="16"/>
  <c r="AH27" i="1" s="1"/>
  <c r="L5" i="16"/>
  <c r="T27" i="1" s="1"/>
  <c r="N5" i="16"/>
  <c r="V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<sst xmlns="http://schemas.openxmlformats.org/spreadsheetml/2006/main" count="5353" uniqueCount="476">
  <si>
    <t>Scientific Name</t>
  </si>
  <si>
    <t>Common Name</t>
  </si>
  <si>
    <t>Field Maple</t>
  </si>
  <si>
    <t>Aconitum napellus</t>
  </si>
  <si>
    <t>Monk's-hood</t>
  </si>
  <si>
    <t>Adoxa moschatellina</t>
  </si>
  <si>
    <t>Moschatel</t>
  </si>
  <si>
    <t>Ramsons</t>
  </si>
  <si>
    <t>Chaffweed</t>
  </si>
  <si>
    <t>Wood Anemone</t>
  </si>
  <si>
    <t>Allium ursinum</t>
  </si>
  <si>
    <t>Anagallis minima</t>
  </si>
  <si>
    <t>Columbine</t>
  </si>
  <si>
    <t>x</t>
  </si>
  <si>
    <t>Blechnum spicant</t>
  </si>
  <si>
    <t>Hard Fern</t>
  </si>
  <si>
    <t>Bromopsis ramosa</t>
  </si>
  <si>
    <t>Hairy-brome</t>
  </si>
  <si>
    <t>Wood Small-reed</t>
  </si>
  <si>
    <t>Nettle-leaved Bellflower</t>
  </si>
  <si>
    <t>Cardamine amara</t>
  </si>
  <si>
    <t>Large Bitter-cress</t>
  </si>
  <si>
    <t>Carex laevigata</t>
  </si>
  <si>
    <t>Smooth-stalked Sedge</t>
  </si>
  <si>
    <t>Pale Sedge</t>
  </si>
  <si>
    <t>Pendulous Sedge</t>
  </si>
  <si>
    <t>Carex remota</t>
  </si>
  <si>
    <t>Remote Sedge</t>
  </si>
  <si>
    <t>Carex strigosa</t>
  </si>
  <si>
    <t>Carex sylvatica</t>
  </si>
  <si>
    <t>Wood-sedge</t>
  </si>
  <si>
    <t>Hornbeam</t>
  </si>
  <si>
    <t>Cephalanthera longifolia</t>
  </si>
  <si>
    <t>Ceratocapnos claviculata</t>
  </si>
  <si>
    <t>Climbing Corydalis</t>
  </si>
  <si>
    <t>Chrysosplenium alternifolium</t>
  </si>
  <si>
    <t>Alternate-leaved Golden-saxifrage</t>
  </si>
  <si>
    <t>Chrysosplenium oppositifolium</t>
  </si>
  <si>
    <t>Opposite-leaved Golden-saxifrage</t>
  </si>
  <si>
    <t>Colchicum autumnale</t>
  </si>
  <si>
    <t>Meadow Saffron</t>
  </si>
  <si>
    <t>Conopodium majus</t>
  </si>
  <si>
    <t>Pignut</t>
  </si>
  <si>
    <t>Crataegus laevigata</t>
  </si>
  <si>
    <t>Midland Hawthorn</t>
  </si>
  <si>
    <t>Daphne laureola</t>
  </si>
  <si>
    <t>Spurge-laurel</t>
  </si>
  <si>
    <t>Small Teasel</t>
  </si>
  <si>
    <t>Dipsacus pilosus</t>
  </si>
  <si>
    <t>Dryopteris aemula</t>
  </si>
  <si>
    <t>Hay-Scented Buckler-fern</t>
  </si>
  <si>
    <t>Dryopteris affinis</t>
  </si>
  <si>
    <t>Scaly Male-fern</t>
  </si>
  <si>
    <t xml:space="preserve">Dryopteris carthusiana </t>
  </si>
  <si>
    <t>Narrow Buckler-fern</t>
  </si>
  <si>
    <t>Elymus caninus</t>
  </si>
  <si>
    <t>Bearded Couch</t>
  </si>
  <si>
    <t>Epipactis helleborine</t>
  </si>
  <si>
    <t>Narrow-lipped Helleborine</t>
  </si>
  <si>
    <t>Epipactis purpurata</t>
  </si>
  <si>
    <t>Violet Helleborine</t>
  </si>
  <si>
    <t>Equisetum sylvaticum</t>
  </si>
  <si>
    <t>Wood Horsetail</t>
  </si>
  <si>
    <t>Euonymus europaeus</t>
  </si>
  <si>
    <t>Spindle</t>
  </si>
  <si>
    <t>Euphorbia amygdaloides</t>
  </si>
  <si>
    <t>Wood Spurge</t>
  </si>
  <si>
    <t>Great Fescue</t>
  </si>
  <si>
    <t>Frangula alnus</t>
  </si>
  <si>
    <t>Alder Buckthorn</t>
  </si>
  <si>
    <t>Sweet Woodruff</t>
  </si>
  <si>
    <t>Galium odoratum</t>
  </si>
  <si>
    <t>Geum rivale</t>
  </si>
  <si>
    <t>Water Avens</t>
  </si>
  <si>
    <t>Helleborus viridis</t>
  </si>
  <si>
    <t>Green Hellebore</t>
  </si>
  <si>
    <t>Holcus mollis</t>
  </si>
  <si>
    <t>Creeping Soft-grass</t>
  </si>
  <si>
    <t>Hordelymus europaeus</t>
  </si>
  <si>
    <t>Wood Barley</t>
  </si>
  <si>
    <t>Hyacinthoides non-scripta</t>
  </si>
  <si>
    <t>Bluebell</t>
  </si>
  <si>
    <t>Hymenophyllum tunbridgense</t>
  </si>
  <si>
    <t>Tunbridge Filmy-fern</t>
  </si>
  <si>
    <t xml:space="preserve">Hypericum androsaemum </t>
  </si>
  <si>
    <t>Tutsan</t>
  </si>
  <si>
    <t>Hypericum pulchrum</t>
  </si>
  <si>
    <t>Slender St John's-wort</t>
  </si>
  <si>
    <t>Ilex aquilfolium</t>
  </si>
  <si>
    <t>Holly</t>
  </si>
  <si>
    <t>Stinking Iris</t>
  </si>
  <si>
    <t>Lamiastrum galeobdolon</t>
  </si>
  <si>
    <t>Yellow Archangel</t>
  </si>
  <si>
    <t>Lathraea squamaria</t>
  </si>
  <si>
    <t>Toothwort</t>
  </si>
  <si>
    <t>Lathyrus linifolius</t>
  </si>
  <si>
    <t>Bitter-vetch</t>
  </si>
  <si>
    <t>Lathyrus sylvestris</t>
  </si>
  <si>
    <t>Narrow-leaved Everlasting-pea</t>
  </si>
  <si>
    <t>Southern Wood-rush</t>
  </si>
  <si>
    <t xml:space="preserve">Luzula forsteri </t>
  </si>
  <si>
    <t>Luzula pilosa</t>
  </si>
  <si>
    <t>Hairy Wood-rush</t>
  </si>
  <si>
    <t>Luzula sylvatica</t>
  </si>
  <si>
    <t>Great Wood-rush</t>
  </si>
  <si>
    <t>Lysimachia nemorum</t>
  </si>
  <si>
    <t>Yellow Pimpernel</t>
  </si>
  <si>
    <t>Crab Apple</t>
  </si>
  <si>
    <t>Melampyrum pratense</t>
  </si>
  <si>
    <t>Common Cow-wheat</t>
  </si>
  <si>
    <t>Melica uniflora</t>
  </si>
  <si>
    <t>Wood Melick</t>
  </si>
  <si>
    <t xml:space="preserve">Melittis melissophyllum </t>
  </si>
  <si>
    <t>Bastard Balm</t>
  </si>
  <si>
    <t>Wood Millet</t>
  </si>
  <si>
    <t>Moehringia trinervia</t>
  </si>
  <si>
    <t>Wild Daffodil</t>
  </si>
  <si>
    <t>Neottia nidus-avis</t>
  </si>
  <si>
    <t>Bird's-nest Orchid</t>
  </si>
  <si>
    <t>Orchis mascula</t>
  </si>
  <si>
    <t>Early Purple Orchid</t>
  </si>
  <si>
    <t>Orchis purpurea</t>
  </si>
  <si>
    <t>Lady Orchid</t>
  </si>
  <si>
    <t>Oreopteris limbosperma</t>
  </si>
  <si>
    <t>Lemon-scented Fern</t>
  </si>
  <si>
    <t>Oxalis acetosella</t>
  </si>
  <si>
    <t>Wood-sorrel</t>
  </si>
  <si>
    <t>Paris quadrifolia</t>
  </si>
  <si>
    <t>Herb-Paris</t>
  </si>
  <si>
    <t>Phegopteris connectilis</t>
  </si>
  <si>
    <t>Beech Fern</t>
  </si>
  <si>
    <t>Hart's-tongue</t>
  </si>
  <si>
    <t>Pimpinella major</t>
  </si>
  <si>
    <t>Great  Burnet-saxifrage</t>
  </si>
  <si>
    <t>Platanthera chlorantha</t>
  </si>
  <si>
    <t>Greater Butterfly-orchid</t>
  </si>
  <si>
    <t>Poa nemoralis</t>
  </si>
  <si>
    <t>Wood Meadow-grass</t>
  </si>
  <si>
    <t>Polygonatum multiflorum</t>
  </si>
  <si>
    <t>Solomon's-seal</t>
  </si>
  <si>
    <t>Polypodium vulgare (sensu lato)</t>
  </si>
  <si>
    <t>Polypody (all species)</t>
  </si>
  <si>
    <t>Polystichum aculearum</t>
  </si>
  <si>
    <t>Hard Shield-fern</t>
  </si>
  <si>
    <t>Polystichum setiferum</t>
  </si>
  <si>
    <t>Soft Shield-fern</t>
  </si>
  <si>
    <t>Aspen</t>
  </si>
  <si>
    <t>Potentilla sterilis</t>
  </si>
  <si>
    <t>Barren Strawberry</t>
  </si>
  <si>
    <t>Primula vulgaris</t>
  </si>
  <si>
    <t>Prunus avium</t>
  </si>
  <si>
    <t>Wild Cherry</t>
  </si>
  <si>
    <t>Pulmonaria longifolia</t>
  </si>
  <si>
    <t>Narrow-leaved Lungwort</t>
  </si>
  <si>
    <t>Pulmonaria obscura</t>
  </si>
  <si>
    <t>Sessile Oak</t>
  </si>
  <si>
    <t>Radiola linoides</t>
  </si>
  <si>
    <t>Allseed</t>
  </si>
  <si>
    <t>Ranunculus auricomus</t>
  </si>
  <si>
    <t>Goldilocks Buttercup</t>
  </si>
  <si>
    <t>Black Currant</t>
  </si>
  <si>
    <t>Red Currant</t>
  </si>
  <si>
    <t>Rosa arvensis</t>
  </si>
  <si>
    <t>Field-rose</t>
  </si>
  <si>
    <t>Ruscus aculeatus</t>
  </si>
  <si>
    <t>Butcher's Broom</t>
  </si>
  <si>
    <t>Sanicle</t>
  </si>
  <si>
    <t>Scirpus sylvaticus</t>
  </si>
  <si>
    <t>Wood Club-rush</t>
  </si>
  <si>
    <t>Scutellaria minor</t>
  </si>
  <si>
    <t>Lesser Skullcap</t>
  </si>
  <si>
    <t>Orpine</t>
  </si>
  <si>
    <t>Sedum telephium</t>
  </si>
  <si>
    <t>Serratula tinctoria</t>
  </si>
  <si>
    <t>Saw-wort</t>
  </si>
  <si>
    <t>Sibthorpia europaea</t>
  </si>
  <si>
    <t>Cornish Moneywort</t>
  </si>
  <si>
    <t>Solidago virgaurea</t>
  </si>
  <si>
    <t>Golden-rod</t>
  </si>
  <si>
    <t>Sorbus (microspecies)</t>
  </si>
  <si>
    <t>Sorbus torminalis</t>
  </si>
  <si>
    <t>Stachys officinalis</t>
  </si>
  <si>
    <t>Betony</t>
  </si>
  <si>
    <t>Tamus communis</t>
  </si>
  <si>
    <t>Black Bryony</t>
  </si>
  <si>
    <t>Small-leaved Lime</t>
  </si>
  <si>
    <t>Ulmus glabra</t>
  </si>
  <si>
    <t>Wych Elm</t>
  </si>
  <si>
    <t>Vaccinium myrtillus</t>
  </si>
  <si>
    <t>Bilberry</t>
  </si>
  <si>
    <t>Veronica montana</t>
  </si>
  <si>
    <t>Wood Speedwell</t>
  </si>
  <si>
    <t>Guelder Rose</t>
  </si>
  <si>
    <t xml:space="preserve">Vicia sepium </t>
  </si>
  <si>
    <t>Bush Vetch</t>
  </si>
  <si>
    <t>Vicia sylvatica</t>
  </si>
  <si>
    <t>Wood Vetch</t>
  </si>
  <si>
    <t>Viola palustris</t>
  </si>
  <si>
    <t>Marsh Violet</t>
  </si>
  <si>
    <t>Early Dog-violet</t>
  </si>
  <si>
    <t>Viola reichenbachiana</t>
  </si>
  <si>
    <t>Wahlenbergia hederacea</t>
  </si>
  <si>
    <t>Ivy-leaved Bellflower</t>
  </si>
  <si>
    <t>Anemone nemorosa</t>
  </si>
  <si>
    <t>Calamagrostis epigejos</t>
  </si>
  <si>
    <t>Carex pallescens</t>
  </si>
  <si>
    <t>Iris foetidissima</t>
  </si>
  <si>
    <t>Epipactis muelleri</t>
  </si>
  <si>
    <t>Festuca gigantea</t>
  </si>
  <si>
    <t>Galanthus nivalis</t>
  </si>
  <si>
    <t>Milium effusum</t>
  </si>
  <si>
    <t>Pyrus communis</t>
  </si>
  <si>
    <t>March</t>
  </si>
  <si>
    <t>April</t>
  </si>
  <si>
    <t>May</t>
  </si>
  <si>
    <t>June</t>
  </si>
  <si>
    <t>July</t>
  </si>
  <si>
    <t>August</t>
  </si>
  <si>
    <t>September</t>
  </si>
  <si>
    <t>Flowering Months</t>
  </si>
  <si>
    <t>√</t>
  </si>
  <si>
    <t>October</t>
  </si>
  <si>
    <t>Thin Spiked Wood Sedge</t>
  </si>
  <si>
    <t>Narrow-leaved Helleborine</t>
  </si>
  <si>
    <t>January</t>
  </si>
  <si>
    <t>February</t>
  </si>
  <si>
    <t>Snowdrop</t>
  </si>
  <si>
    <t>Three-nerved Sandwort</t>
  </si>
  <si>
    <t>Suffolk Lungwort</t>
  </si>
  <si>
    <t>Pear</t>
  </si>
  <si>
    <t>Wild Service Tree</t>
  </si>
  <si>
    <t>Strong</t>
  </si>
  <si>
    <t>Moderate</t>
  </si>
  <si>
    <t>Weak</t>
  </si>
  <si>
    <t>Broad-leaved Helleborine</t>
  </si>
  <si>
    <t>Campanula trachelium</t>
  </si>
  <si>
    <t>Count</t>
  </si>
  <si>
    <t>Sanicula europaea</t>
  </si>
  <si>
    <t>Indicator strength</t>
  </si>
  <si>
    <t>Woodland specialist + slow colonizer</t>
  </si>
  <si>
    <t>Generalist and/ or swift colonizer</t>
  </si>
  <si>
    <t>Woodland specialist but known to colonize secondary woodland</t>
  </si>
  <si>
    <t>Phyllitis scolopendrium*</t>
  </si>
  <si>
    <t>Aquilegia vulgaris*</t>
  </si>
  <si>
    <t>Carex pendula*</t>
  </si>
  <si>
    <t>Convallaria majalis*</t>
  </si>
  <si>
    <t>Lily-of-the-Valley</t>
  </si>
  <si>
    <t>Narcissus pseudonarcissus*</t>
  </si>
  <si>
    <t>Primrose*</t>
  </si>
  <si>
    <t>Acer campestre*</t>
  </si>
  <si>
    <t>Carpinus betulus*</t>
  </si>
  <si>
    <t>Ribes rubrum*</t>
  </si>
  <si>
    <t>Ribes nigrum*</t>
  </si>
  <si>
    <t>Malus sylvestris*</t>
  </si>
  <si>
    <t>Populus tremula*</t>
  </si>
  <si>
    <t>* Caution required if specimen found within woodland edge: risk of garden escape or seed transport from outside woodland</t>
  </si>
  <si>
    <t>Quercus petraea*</t>
  </si>
  <si>
    <t>Viburnum opulus*</t>
  </si>
  <si>
    <t>Tilia cordata*</t>
  </si>
  <si>
    <t>S.M.W tally</t>
  </si>
  <si>
    <t>Cpt.Ref.</t>
  </si>
  <si>
    <t>Cpt occurrences</t>
  </si>
  <si>
    <t>Process</t>
  </si>
  <si>
    <t>b) Size of woodland/ reporting area: more indicators expected in larger areas</t>
  </si>
  <si>
    <t>Distribution</t>
  </si>
  <si>
    <t>c) Topographic heterogeneity and presence of microclimates: more indicators expected with greater environmental variation</t>
  </si>
  <si>
    <t>4. Undertake botanical survey</t>
  </si>
  <si>
    <t>6. Assess indicator occurrences and report significance based on the following factors:</t>
  </si>
  <si>
    <t>Locations</t>
  </si>
  <si>
    <t>Devon</t>
  </si>
  <si>
    <t>Cornwall</t>
  </si>
  <si>
    <t>Dorset</t>
  </si>
  <si>
    <t>Somerset</t>
  </si>
  <si>
    <t>Hampshire</t>
  </si>
  <si>
    <t>Wiltshire</t>
  </si>
  <si>
    <t>Buckinghamshire</t>
  </si>
  <si>
    <t>Berkshire</t>
  </si>
  <si>
    <t>Oxfordshire</t>
  </si>
  <si>
    <t>Kent</t>
  </si>
  <si>
    <t>Surrey</t>
  </si>
  <si>
    <t>Sussex</t>
  </si>
  <si>
    <t>London</t>
  </si>
  <si>
    <t>Hertfordshire - W</t>
  </si>
  <si>
    <t>Essex</t>
  </si>
  <si>
    <t>Suffolk</t>
  </si>
  <si>
    <t>Norfolk</t>
  </si>
  <si>
    <t>Cambridgeshire</t>
  </si>
  <si>
    <t>Middlesex</t>
  </si>
  <si>
    <t>Hertfordshire - E</t>
  </si>
  <si>
    <t>Lincolnshire</t>
  </si>
  <si>
    <t>Worcestershire</t>
  </si>
  <si>
    <t>Derbyshire</t>
  </si>
  <si>
    <t>NE Yorkshire</t>
  </si>
  <si>
    <t>Low Northumberland</t>
  </si>
  <si>
    <t>Weald</t>
  </si>
  <si>
    <t>Alchemilla filicaulis</t>
  </si>
  <si>
    <t>Hairy Lady's Mantle</t>
  </si>
  <si>
    <t>Arum maculatum</t>
  </si>
  <si>
    <t>Cuckoo Pint</t>
  </si>
  <si>
    <t>Athyrium filix-femina</t>
  </si>
  <si>
    <t>Lady Fern</t>
  </si>
  <si>
    <t>Brachypodium sylvaticum</t>
  </si>
  <si>
    <t>False Brome</t>
  </si>
  <si>
    <t>Bromopsis benekenii</t>
  </si>
  <si>
    <t>Lesser Hairy Brome</t>
  </si>
  <si>
    <t>Calamagrostis canescens</t>
  </si>
  <si>
    <t>Purple Small-reed</t>
  </si>
  <si>
    <t>Campanula latifolia</t>
  </si>
  <si>
    <t>Giant Bellflower</t>
  </si>
  <si>
    <t>Campanula patula</t>
  </si>
  <si>
    <t>Spreading Bellflower</t>
  </si>
  <si>
    <t>Cardamine impatiens</t>
  </si>
  <si>
    <t>Narrow-leaved Bitter-cress</t>
  </si>
  <si>
    <t>Carex acutiformis</t>
  </si>
  <si>
    <t>Lesser Pond Sedge</t>
  </si>
  <si>
    <t>Carex digitata</t>
  </si>
  <si>
    <t>Fingered Sedge</t>
  </si>
  <si>
    <t>Carex elongata</t>
  </si>
  <si>
    <t>Elongated Sedge</t>
  </si>
  <si>
    <t>Carex montana</t>
  </si>
  <si>
    <t>Soft-leaved Sedge</t>
  </si>
  <si>
    <t>Carex paniculata</t>
  </si>
  <si>
    <t>Greater Tussock Sedge</t>
  </si>
  <si>
    <t>Cephalanthera damasonium</t>
  </si>
  <si>
    <t>White helleborine</t>
  </si>
  <si>
    <t>Circaea x intermedia</t>
  </si>
  <si>
    <t>Upland Enchanter's Nightshade</t>
  </si>
  <si>
    <t>Cirsium heterophyllum</t>
  </si>
  <si>
    <t>Melancholy Thistle</t>
  </si>
  <si>
    <t>Cornus sanguinea</t>
  </si>
  <si>
    <t>Dogwood</t>
  </si>
  <si>
    <t>Corylus avellana</t>
  </si>
  <si>
    <t>Hazel</t>
  </si>
  <si>
    <t>Daphne mezereum</t>
  </si>
  <si>
    <t>Mezereon</t>
  </si>
  <si>
    <t>Epipactis phyllanthes</t>
  </si>
  <si>
    <t>Green-flowered Helleborine</t>
  </si>
  <si>
    <t>Equisetum telmateia</t>
  </si>
  <si>
    <t>Great Horsetail</t>
  </si>
  <si>
    <t>Festuca altissima</t>
  </si>
  <si>
    <t>Wood Fescue</t>
  </si>
  <si>
    <t>Fragaria vesca</t>
  </si>
  <si>
    <t>Wild Strawberry</t>
  </si>
  <si>
    <t>Gagea lutea</t>
  </si>
  <si>
    <t>Yellow Star-of-Bethlehem</t>
  </si>
  <si>
    <t>Geranium sanguineum</t>
  </si>
  <si>
    <t>Bloody Crane's-bill</t>
  </si>
  <si>
    <t>Geranium sylvaticum</t>
  </si>
  <si>
    <t>Wood Crane's-bill</t>
  </si>
  <si>
    <t>Gnaphalium sylvaticum</t>
  </si>
  <si>
    <t>Heath Cudweed</t>
  </si>
  <si>
    <t>Goodyera repens</t>
  </si>
  <si>
    <t>Creeping Lady's-tresses</t>
  </si>
  <si>
    <t>Gymnocarpium dryopteris</t>
  </si>
  <si>
    <t>Oak Fern</t>
  </si>
  <si>
    <t>Helleborus foetidus</t>
  </si>
  <si>
    <t>Stinking Hellebore</t>
  </si>
  <si>
    <t>Hypericum hirsutum</t>
  </si>
  <si>
    <t>Hairy St John's-wort</t>
  </si>
  <si>
    <t>Hypericum tetraperum</t>
  </si>
  <si>
    <t>Square-stalked St John's-wort</t>
  </si>
  <si>
    <t>Juniperus communis</t>
  </si>
  <si>
    <t>Juniper</t>
  </si>
  <si>
    <t>Listera ovata</t>
  </si>
  <si>
    <t>Common Twayblade</t>
  </si>
  <si>
    <t>Lonicera periclymenum</t>
  </si>
  <si>
    <t>Honeysuckle</t>
  </si>
  <si>
    <t>Lysimachia vulgaris</t>
  </si>
  <si>
    <t>Yellow Loosestrife</t>
  </si>
  <si>
    <t>Lythrum portula</t>
  </si>
  <si>
    <t>Water-purslane</t>
  </si>
  <si>
    <t>Maianthemum bifolium</t>
  </si>
  <si>
    <t>May Lily</t>
  </si>
  <si>
    <t>Melampyrum cristatum</t>
  </si>
  <si>
    <t>Crested Cow-wheat</t>
  </si>
  <si>
    <t>Melampyrum sylvaticum</t>
  </si>
  <si>
    <t>Small Cow-wheat</t>
  </si>
  <si>
    <t>Melica nutans</t>
  </si>
  <si>
    <t>Mountain or Nodding Melick</t>
  </si>
  <si>
    <t>Mercurialis perennis</t>
  </si>
  <si>
    <t>Dog's Mercury</t>
  </si>
  <si>
    <t>Monotropa hypopitys</t>
  </si>
  <si>
    <t>Yellow Bird's-nest</t>
  </si>
  <si>
    <t>Myosotis sylvatica</t>
  </si>
  <si>
    <t>Wood Forget-me-not</t>
  </si>
  <si>
    <t>Ophioglossum vulgatum</t>
  </si>
  <si>
    <t>Common Adder's-tongue</t>
  </si>
  <si>
    <t>Ophrys insectifera</t>
  </si>
  <si>
    <t>Fly Orchid</t>
  </si>
  <si>
    <t>Orobanche hederae</t>
  </si>
  <si>
    <t>Ivy Broomrape</t>
  </si>
  <si>
    <t>Polygonatum odoratum</t>
  </si>
  <si>
    <t>Angular Solomon's-seal</t>
  </si>
  <si>
    <t>Primula elatior</t>
  </si>
  <si>
    <t>Oxlip</t>
  </si>
  <si>
    <t>Prunus padus</t>
  </si>
  <si>
    <t>Bird Cherry</t>
  </si>
  <si>
    <t>Pyrola minor</t>
  </si>
  <si>
    <t>Common Wintergreen</t>
  </si>
  <si>
    <t>Rhamnus cathartcus</t>
  </si>
  <si>
    <t>Buckthorn</t>
  </si>
  <si>
    <t>Ribes spicatum</t>
  </si>
  <si>
    <t>Downy Currant</t>
  </si>
  <si>
    <t>Rubus caesius</t>
  </si>
  <si>
    <t>Dewberry</t>
  </si>
  <si>
    <t>Rubus saxatilis</t>
  </si>
  <si>
    <t>Stone Bramble</t>
  </si>
  <si>
    <t>Salix aurita</t>
  </si>
  <si>
    <t>Eared Willow</t>
  </si>
  <si>
    <t>Scrophularia nodosa</t>
  </si>
  <si>
    <t>Common Figwort</t>
  </si>
  <si>
    <t>Whitebeam</t>
  </si>
  <si>
    <t>Sorbus aucuparia</t>
  </si>
  <si>
    <t>Rowan</t>
  </si>
  <si>
    <t>Stellaria holostea</t>
  </si>
  <si>
    <t>Greater Stitchwort</t>
  </si>
  <si>
    <t>Stellaria neglecta</t>
  </si>
  <si>
    <t>Greater Chickweed</t>
  </si>
  <si>
    <t>Stellaria nemorum</t>
  </si>
  <si>
    <t>Wood Stitchwort</t>
  </si>
  <si>
    <t>Tilia playphyllos</t>
  </si>
  <si>
    <t>Large-leaved Lime</t>
  </si>
  <si>
    <t>Trolluis europaeus</t>
  </si>
  <si>
    <t>Globeflower</t>
  </si>
  <si>
    <t>Valeriana officinalis</t>
  </si>
  <si>
    <t>Common Valerian</t>
  </si>
  <si>
    <t>Viola odorata</t>
  </si>
  <si>
    <t>Sweet Violet</t>
  </si>
  <si>
    <t>Viola rivinana</t>
  </si>
  <si>
    <t>Common Dog-violet</t>
  </si>
  <si>
    <t>w</t>
  </si>
  <si>
    <t>m</t>
  </si>
  <si>
    <t>s</t>
  </si>
  <si>
    <t>2. Applicable species automatically selected below</t>
  </si>
  <si>
    <t>3. Listed species differentiated into strong, moderate and weak indicators</t>
  </si>
  <si>
    <r>
      <t xml:space="preserve">5. Format </t>
    </r>
    <r>
      <rPr>
        <i/>
        <sz val="11"/>
        <color theme="1"/>
        <rFont val="Calibri"/>
        <family val="2"/>
        <scheme val="minor"/>
      </rPr>
      <t>Distribution</t>
    </r>
    <r>
      <rPr>
        <sz val="11"/>
        <color theme="1"/>
        <rFont val="Calibri"/>
        <family val="2"/>
        <scheme val="minor"/>
      </rPr>
      <t xml:space="preserve"> columns to reflect compartment mapping &amp; record occurrences accordingly, including totals in col. P</t>
    </r>
  </si>
  <si>
    <t>D</t>
  </si>
  <si>
    <t>A</t>
  </si>
  <si>
    <t>F</t>
  </si>
  <si>
    <t>O</t>
  </si>
  <si>
    <t>R</t>
  </si>
  <si>
    <t>Cardamine bulbifera</t>
  </si>
  <si>
    <t>Coralroot Bittercress</t>
  </si>
  <si>
    <t>Southwest</t>
  </si>
  <si>
    <t>South</t>
  </si>
  <si>
    <t>Southeast</t>
  </si>
  <si>
    <t>East</t>
  </si>
  <si>
    <t>1. Select the correct county or region AWI list for the survey area =&gt;</t>
  </si>
  <si>
    <r>
      <rPr>
        <sz val="11"/>
        <color theme="1"/>
        <rFont val="Roboto"/>
      </rPr>
      <t>©</t>
    </r>
    <r>
      <rPr>
        <sz val="9.35"/>
        <color theme="1"/>
        <rFont val="Roboto"/>
      </rPr>
      <t xml:space="preserve"> Julian Forbes-Laird 2023 Sylvan Consulting</t>
    </r>
  </si>
  <si>
    <t>This copy of WISDOM is available on a free-to-use basis providing that the copyright label is retained below</t>
  </si>
  <si>
    <t>Multipliers triple</t>
  </si>
  <si>
    <t>Multipliers double</t>
  </si>
  <si>
    <t>Strength</t>
  </si>
  <si>
    <t>Occurrence</t>
  </si>
  <si>
    <t>Botanical valuation</t>
  </si>
  <si>
    <t>Botanical Valuation</t>
  </si>
  <si>
    <t>Indicator Strength</t>
  </si>
  <si>
    <t>S.M.W x D-A-F-O-R botanical valuation method</t>
  </si>
  <si>
    <t>a) Survey month: key period is March to July with peak concentration in A-M-J</t>
  </si>
  <si>
    <t>d) Relative abundance (D-A-F-O-R)</t>
  </si>
  <si>
    <t>e) Botanical valuation (S.M.W x D-A-F-O-R) - see calculation method</t>
  </si>
  <si>
    <t>S.M.W x DAFOR</t>
  </si>
  <si>
    <t>Indicators full list</t>
  </si>
  <si>
    <t>Dicrostema gracilicornis</t>
  </si>
  <si>
    <t>Sciapteryx consobrina</t>
  </si>
  <si>
    <t>PLANTS</t>
  </si>
  <si>
    <t>BUG</t>
  </si>
  <si>
    <t>&gt;50%</t>
  </si>
  <si>
    <t>30-50%</t>
  </si>
  <si>
    <t>15-30%</t>
  </si>
  <si>
    <t>5-15%</t>
  </si>
  <si>
    <t>1-5%</t>
  </si>
  <si>
    <t>Selected County/ Regional list</t>
  </si>
  <si>
    <t>WISDOM (Woodland Indicator Strength, Distribution &amp; Occurrence Matrix)</t>
  </si>
  <si>
    <t>[SITE NAME]</t>
  </si>
  <si>
    <r>
      <rPr>
        <sz val="11"/>
        <color theme="1"/>
        <rFont val="Aptos Narrow"/>
        <family val="2"/>
      </rPr>
      <t>©</t>
    </r>
    <r>
      <rPr>
        <i/>
        <sz val="11"/>
        <color theme="1"/>
        <rFont val="Calibri"/>
        <family val="2"/>
      </rPr>
      <t xml:space="preserve"> Julian Forbes-Laird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</si>
</sst>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3" tint="0.39997558519241921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1"/>
      <name val="Roboto"/>
    </font>
    <font>
      <sz val="9.35"/>
      <color theme="1"/>
      <name val="Roboto"/>
    </font>
    <font>
      <sz val="26"/>
      <color theme="1"/>
      <name val="Calibri (Body)"/>
    </font>
    <font>
      <b/>
      <i/>
      <sz val="12"/>
      <color theme="1"/>
      <name val="Calibri"/>
      <family val="2"/>
      <scheme val="minor"/>
    </font>
    <font>
      <b/>
      <i/>
      <sz val="9"/>
      <color rgb="FF330066"/>
      <name val="Verdana"/>
      <family val="2"/>
    </font>
    <font>
      <b/>
      <i/>
      <sz val="14"/>
      <color theme="1"/>
      <name val="Calibri"/>
      <family val="2"/>
      <scheme val="minor"/>
    </font>
    <font>
      <sz val="11"/>
      <color theme="1"/>
      <name val="Aptos Narrow"/>
      <family val="2"/>
    </font>
    <font>
      <i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textRotation="90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5" fillId="0" borderId="0" xfId="0" applyFont="1"/>
    <xf numFmtId="0" fontId="14" fillId="0" borderId="0" xfId="0" applyFont="1"/>
    <xf numFmtId="0" fontId="15" fillId="0" borderId="0" xfId="0" applyFont="1"/>
    <xf numFmtId="0" fontId="5" fillId="0" borderId="0" xfId="0" applyFont="1" applyAlignment="1">
      <alignment horizontal="right"/>
    </xf>
    <xf numFmtId="0" fontId="16" fillId="0" borderId="0" xfId="0" applyFont="1"/>
    <xf numFmtId="0" fontId="13" fillId="0" borderId="1" xfId="0" applyFont="1" applyBorder="1" applyAlignment="1">
      <alignment vertical="center"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/>
    <xf numFmtId="0" fontId="0" fillId="3" borderId="0" xfId="0" applyFill="1"/>
    <xf numFmtId="0" fontId="23" fillId="0" borderId="0" xfId="0" applyFont="1"/>
    <xf numFmtId="0" fontId="14" fillId="0" borderId="18" xfId="0" applyFont="1" applyBorder="1"/>
    <xf numFmtId="0" fontId="0" fillId="0" borderId="18" xfId="0" applyBorder="1"/>
    <xf numFmtId="0" fontId="1" fillId="2" borderId="4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/>
    </xf>
    <xf numFmtId="0" fontId="14" fillId="2" borderId="4" xfId="0" applyFont="1" applyFill="1" applyBorder="1"/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14" fillId="5" borderId="1" xfId="0" applyFont="1" applyFill="1" applyBorder="1"/>
    <xf numFmtId="0" fontId="1" fillId="5" borderId="2" xfId="0" applyFont="1" applyFill="1" applyBorder="1" applyAlignment="1">
      <alignment horizontal="center"/>
    </xf>
    <xf numFmtId="0" fontId="0" fillId="0" borderId="16" xfId="0" applyBorder="1" applyAlignment="1">
      <alignment horizontal="center" vertical="center" textRotation="90" wrapText="1"/>
    </xf>
    <xf numFmtId="0" fontId="12" fillId="3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/>
    </xf>
    <xf numFmtId="0" fontId="12" fillId="4" borderId="24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horizontal="center" vertical="center"/>
    </xf>
    <xf numFmtId="0" fontId="0" fillId="3" borderId="27" xfId="0" applyFill="1" applyBorder="1"/>
    <xf numFmtId="0" fontId="0" fillId="3" borderId="28" xfId="0" applyFill="1" applyBorder="1"/>
    <xf numFmtId="0" fontId="0" fillId="3" borderId="29" xfId="0" applyFill="1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" fillId="0" borderId="42" xfId="0" applyFont="1" applyBorder="1"/>
    <xf numFmtId="0" fontId="0" fillId="0" borderId="12" xfId="0" applyBorder="1"/>
    <xf numFmtId="0" fontId="0" fillId="0" borderId="19" xfId="0" applyBorder="1"/>
    <xf numFmtId="0" fontId="0" fillId="0" borderId="40" xfId="0" applyBorder="1"/>
    <xf numFmtId="0" fontId="0" fillId="0" borderId="23" xfId="0" applyBorder="1"/>
    <xf numFmtId="0" fontId="0" fillId="0" borderId="6" xfId="0" applyBorder="1"/>
    <xf numFmtId="0" fontId="26" fillId="0" borderId="0" xfId="0" applyFont="1"/>
    <xf numFmtId="0" fontId="27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4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5" borderId="44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1" fillId="2" borderId="9" xfId="0" applyFont="1" applyFill="1" applyBorder="1"/>
    <xf numFmtId="0" fontId="1" fillId="2" borderId="41" xfId="0" applyFont="1" applyFill="1" applyBorder="1"/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41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4" fillId="2" borderId="41" xfId="0" applyFont="1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5" fillId="0" borderId="27" xfId="0" applyFont="1" applyBorder="1" applyAlignment="1">
      <alignment horizontal="center" vertical="top" textRotation="255"/>
    </xf>
    <xf numFmtId="0" fontId="0" fillId="0" borderId="38" xfId="0" applyBorder="1" applyAlignment="1">
      <alignment horizontal="center" vertical="top" textRotation="255"/>
    </xf>
    <xf numFmtId="0" fontId="0" fillId="0" borderId="39" xfId="0" applyBorder="1" applyAlignment="1">
      <alignment horizontal="center" vertical="top" textRotation="255"/>
    </xf>
    <xf numFmtId="0" fontId="28" fillId="0" borderId="0" xfId="0" applyFont="1"/>
    <xf numFmtId="0" fontId="30" fillId="0" borderId="0" xfId="0" applyFont="1" applyAlignment="1">
      <alignment vertical="center"/>
    </xf>
  </cellXfs>
  <cellStyles count="1">
    <cellStyle name="Normal" xfId="0" builtinId="0"/>
  </cellStyles>
  <dxfs count="4">
    <dxf>
      <font>
        <color rgb="FFFF0000"/>
      </font>
    </dxf>
    <dxf>
      <font>
        <color rgb="FF0070C0"/>
      </font>
    </dxf>
    <dxf>
      <font>
        <color rgb="FF92D050"/>
      </font>
    </dxf>
    <dxf>
      <font>
        <color theme="0"/>
      </font>
    </dxf>
  </dxfs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958011</xdr:colOff>
      <xdr:row>3</xdr:row>
      <xdr:rowOff>14288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5186363" cy="585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4:BO212"/>
  <sheetViews>
    <sheetView tabSelected="1" zoomScaleNormal="100" workbookViewId="0">
      <selection activeCell="A23" sqref="A23"/>
    </sheetView>
  </sheetViews>
  <sheetFormatPr defaultColWidth="9.140625" defaultRowHeight="15"/>
  <cols>
    <col min="1" max="1" width="31.42578125" customWidth="1"/>
    <col min="2" max="2" width="32.85546875" customWidth="1"/>
    <col min="3" max="5" width="15.7109375" customWidth="1"/>
    <col min="6" max="15" width="4" customWidth="1"/>
    <col min="16" max="17" width="7.42578125" customWidth="1"/>
    <col min="18" max="32" width="6.7109375" customWidth="1"/>
    <col min="33" max="33" width="6.7109375" style="2" customWidth="1"/>
    <col min="34" max="38" width="6.7109375" customWidth="1"/>
    <col min="39" max="45" width="6.7109375" style="26" customWidth="1"/>
    <col min="46" max="67" width="6.7109375" customWidth="1"/>
  </cols>
  <sheetData>
    <row r="4" spans="1:33">
      <c r="AA4" s="6"/>
      <c r="AB4" s="6"/>
      <c r="AG4"/>
    </row>
    <row r="5" spans="1:33" ht="18.75">
      <c r="A5" s="132" t="s">
        <v>474</v>
      </c>
    </row>
    <row r="6" spans="1:33" ht="18.75">
      <c r="A6" s="30" t="s">
        <v>473</v>
      </c>
    </row>
    <row r="7" spans="1:33" ht="15.75">
      <c r="A7" s="99"/>
    </row>
    <row r="9" spans="1:33" ht="15.75">
      <c r="A9" s="28" t="s">
        <v>262</v>
      </c>
      <c r="R9" s="93" t="s">
        <v>457</v>
      </c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5"/>
    </row>
    <row r="10" spans="1:33">
      <c r="A10" t="s">
        <v>447</v>
      </c>
      <c r="C10" s="60" t="s">
        <v>280</v>
      </c>
      <c r="R10" s="96"/>
      <c r="AF10" s="97"/>
    </row>
    <row r="11" spans="1:33">
      <c r="A11" t="s">
        <v>433</v>
      </c>
      <c r="R11" s="126" t="s">
        <v>231</v>
      </c>
      <c r="S11" s="127"/>
      <c r="T11">
        <v>9</v>
      </c>
      <c r="AF11" s="97"/>
    </row>
    <row r="12" spans="1:33">
      <c r="A12" t="s">
        <v>434</v>
      </c>
      <c r="R12" s="126" t="s">
        <v>232</v>
      </c>
      <c r="S12" s="127"/>
      <c r="T12">
        <v>3</v>
      </c>
      <c r="AF12" s="97"/>
    </row>
    <row r="13" spans="1:33">
      <c r="A13" t="s">
        <v>266</v>
      </c>
      <c r="R13" s="126" t="s">
        <v>233</v>
      </c>
      <c r="S13" s="127"/>
      <c r="T13">
        <v>1</v>
      </c>
      <c r="V13" s="26" t="s">
        <v>450</v>
      </c>
      <c r="X13" s="112"/>
      <c r="Y13" s="110">
        <v>9</v>
      </c>
      <c r="Z13" s="111"/>
      <c r="AA13" s="66">
        <v>9</v>
      </c>
      <c r="AB13" s="67">
        <v>18</v>
      </c>
      <c r="AC13" s="67">
        <v>36</v>
      </c>
      <c r="AD13" s="67">
        <v>72</v>
      </c>
      <c r="AE13" s="67">
        <v>144</v>
      </c>
      <c r="AF13" s="97"/>
    </row>
    <row r="14" spans="1:33">
      <c r="A14" t="s">
        <v>435</v>
      </c>
      <c r="R14" s="96"/>
      <c r="X14" s="112"/>
      <c r="Y14" s="110">
        <v>3</v>
      </c>
      <c r="Z14" s="111"/>
      <c r="AA14" s="66">
        <v>3</v>
      </c>
      <c r="AB14" s="67">
        <v>6</v>
      </c>
      <c r="AC14" s="67">
        <v>12</v>
      </c>
      <c r="AD14" s="67">
        <v>24</v>
      </c>
      <c r="AE14" s="67">
        <v>48</v>
      </c>
      <c r="AF14" s="97"/>
    </row>
    <row r="15" spans="1:33" ht="15.75" thickBot="1">
      <c r="A15" t="s">
        <v>267</v>
      </c>
      <c r="R15" s="105" t="s">
        <v>436</v>
      </c>
      <c r="S15" s="6" t="s">
        <v>467</v>
      </c>
      <c r="T15">
        <v>16</v>
      </c>
      <c r="X15" s="112"/>
      <c r="Y15" s="110">
        <v>1</v>
      </c>
      <c r="Z15" s="111"/>
      <c r="AA15" s="68">
        <v>1</v>
      </c>
      <c r="AB15" s="69">
        <v>2</v>
      </c>
      <c r="AC15" s="69">
        <v>4</v>
      </c>
      <c r="AD15" s="69">
        <v>8</v>
      </c>
      <c r="AE15" s="107">
        <v>16</v>
      </c>
      <c r="AF15" s="97"/>
    </row>
    <row r="16" spans="1:33" ht="15.75" thickTop="1">
      <c r="A16" t="s">
        <v>458</v>
      </c>
      <c r="R16" s="105" t="s">
        <v>437</v>
      </c>
      <c r="S16" s="6" t="s">
        <v>468</v>
      </c>
      <c r="T16">
        <v>8</v>
      </c>
      <c r="Y16" s="124" t="s">
        <v>452</v>
      </c>
      <c r="Z16" s="125"/>
      <c r="AA16" s="71"/>
      <c r="AB16" s="72"/>
      <c r="AC16" s="72"/>
      <c r="AD16" s="72"/>
      <c r="AE16" s="108"/>
      <c r="AF16" s="97"/>
    </row>
    <row r="17" spans="1:67">
      <c r="A17" t="s">
        <v>263</v>
      </c>
      <c r="R17" s="105" t="s">
        <v>438</v>
      </c>
      <c r="S17" s="6" t="s">
        <v>469</v>
      </c>
      <c r="T17">
        <v>4</v>
      </c>
      <c r="V17" s="26" t="s">
        <v>451</v>
      </c>
      <c r="Y17" s="122" t="s">
        <v>453</v>
      </c>
      <c r="Z17" s="123"/>
      <c r="AA17" s="74">
        <v>1</v>
      </c>
      <c r="AB17" s="74">
        <v>2</v>
      </c>
      <c r="AC17" s="74">
        <v>4</v>
      </c>
      <c r="AD17" s="74">
        <v>8</v>
      </c>
      <c r="AE17" s="74">
        <v>16</v>
      </c>
      <c r="AF17" s="97"/>
    </row>
    <row r="18" spans="1:67">
      <c r="A18" t="s">
        <v>265</v>
      </c>
      <c r="R18" s="105" t="s">
        <v>439</v>
      </c>
      <c r="S18" s="6" t="s">
        <v>470</v>
      </c>
      <c r="T18">
        <v>2</v>
      </c>
      <c r="AA18" s="6"/>
      <c r="AB18" s="6"/>
      <c r="AC18" s="6"/>
      <c r="AD18" s="6"/>
      <c r="AE18" s="6"/>
      <c r="AF18" s="97"/>
    </row>
    <row r="19" spans="1:67">
      <c r="A19" t="s">
        <v>459</v>
      </c>
      <c r="R19" s="106" t="s">
        <v>440</v>
      </c>
      <c r="S19" s="109" t="s">
        <v>471</v>
      </c>
      <c r="T19" s="64">
        <v>1</v>
      </c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98"/>
    </row>
    <row r="20" spans="1:67">
      <c r="A20" t="s">
        <v>460</v>
      </c>
    </row>
    <row r="22" spans="1:67">
      <c r="A22" s="133" t="s">
        <v>475</v>
      </c>
    </row>
    <row r="24" spans="1:67" s="5" customFormat="1">
      <c r="A24" s="15" t="s">
        <v>0</v>
      </c>
      <c r="B24" s="15" t="s">
        <v>1</v>
      </c>
      <c r="C24" s="113" t="s">
        <v>238</v>
      </c>
      <c r="D24" s="113"/>
      <c r="E24" s="114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120"/>
      <c r="Q24" s="55"/>
      <c r="R24" s="113" t="s">
        <v>264</v>
      </c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7" t="s">
        <v>264</v>
      </c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9"/>
    </row>
    <row r="25" spans="1:67" s="1" customFormat="1">
      <c r="A25" s="16"/>
      <c r="B25" s="16"/>
      <c r="C25" s="20" t="s">
        <v>231</v>
      </c>
      <c r="D25" s="21" t="s">
        <v>232</v>
      </c>
      <c r="E25" s="22" t="s">
        <v>233</v>
      </c>
      <c r="F25" s="115" t="s">
        <v>219</v>
      </c>
      <c r="G25" s="116"/>
      <c r="H25" s="116"/>
      <c r="I25" s="116"/>
      <c r="J25" s="116"/>
      <c r="K25" s="116"/>
      <c r="L25" s="116"/>
      <c r="M25" s="116"/>
      <c r="N25" s="116"/>
      <c r="O25" s="116"/>
      <c r="P25" s="121"/>
      <c r="Q25" s="17" t="s">
        <v>260</v>
      </c>
      <c r="R25" s="18">
        <v>1</v>
      </c>
      <c r="S25" s="18">
        <v>2</v>
      </c>
      <c r="T25" s="18">
        <v>3</v>
      </c>
      <c r="U25" s="18">
        <v>4</v>
      </c>
      <c r="V25" s="18">
        <v>5</v>
      </c>
      <c r="W25" s="18">
        <v>6</v>
      </c>
      <c r="X25" s="18">
        <v>7</v>
      </c>
      <c r="Y25" s="18">
        <v>8</v>
      </c>
      <c r="Z25" s="18">
        <v>9</v>
      </c>
      <c r="AA25" s="18">
        <v>10</v>
      </c>
      <c r="AB25" s="18">
        <v>11</v>
      </c>
      <c r="AC25" s="18">
        <v>12</v>
      </c>
      <c r="AD25" s="18">
        <v>13</v>
      </c>
      <c r="AE25" s="18">
        <v>14</v>
      </c>
      <c r="AF25" s="18">
        <v>15</v>
      </c>
      <c r="AG25" s="18">
        <v>16</v>
      </c>
      <c r="AH25" s="18">
        <v>17</v>
      </c>
      <c r="AI25" s="18">
        <v>18</v>
      </c>
      <c r="AJ25" s="18">
        <v>19</v>
      </c>
      <c r="AK25" s="18">
        <v>20</v>
      </c>
      <c r="AL25" s="18">
        <v>21</v>
      </c>
      <c r="AM25" s="18">
        <v>22</v>
      </c>
      <c r="AN25" s="18">
        <v>23</v>
      </c>
      <c r="AO25" s="18">
        <v>24</v>
      </c>
      <c r="AP25" s="18">
        <v>25</v>
      </c>
      <c r="AQ25" s="18">
        <v>26</v>
      </c>
      <c r="AR25" s="18">
        <v>27</v>
      </c>
      <c r="AS25" s="18">
        <v>28</v>
      </c>
      <c r="AT25" s="18">
        <v>29</v>
      </c>
      <c r="AU25" s="18">
        <v>30</v>
      </c>
      <c r="AV25" s="18">
        <v>31</v>
      </c>
      <c r="AW25" s="18">
        <v>32</v>
      </c>
      <c r="AX25" s="18">
        <v>33</v>
      </c>
      <c r="AY25" s="18">
        <v>34</v>
      </c>
      <c r="AZ25" s="18">
        <v>35</v>
      </c>
      <c r="BA25" s="18">
        <v>36</v>
      </c>
      <c r="BB25" s="18">
        <v>37</v>
      </c>
      <c r="BC25" s="18">
        <v>38</v>
      </c>
      <c r="BD25" s="18">
        <v>39</v>
      </c>
      <c r="BE25" s="18">
        <v>40</v>
      </c>
      <c r="BF25" s="18">
        <v>41</v>
      </c>
      <c r="BG25" s="18">
        <v>42</v>
      </c>
      <c r="BH25" s="18">
        <v>43</v>
      </c>
      <c r="BI25" s="18">
        <v>44</v>
      </c>
      <c r="BJ25" s="18">
        <v>45</v>
      </c>
      <c r="BK25" s="18">
        <v>46</v>
      </c>
      <c r="BL25" s="18">
        <v>47</v>
      </c>
      <c r="BM25" s="18">
        <v>48</v>
      </c>
      <c r="BN25" s="18">
        <v>49</v>
      </c>
      <c r="BO25" s="18">
        <v>50</v>
      </c>
    </row>
    <row r="26" spans="1:67" s="1" customFormat="1" ht="63.95" customHeight="1">
      <c r="A26" s="31" t="s">
        <v>255</v>
      </c>
      <c r="B26" s="7"/>
      <c r="C26" s="23" t="s">
        <v>239</v>
      </c>
      <c r="D26" s="24" t="s">
        <v>241</v>
      </c>
      <c r="E26" s="25" t="s">
        <v>240</v>
      </c>
      <c r="F26" s="4" t="s">
        <v>224</v>
      </c>
      <c r="G26" s="4" t="s">
        <v>225</v>
      </c>
      <c r="H26" s="4" t="s">
        <v>212</v>
      </c>
      <c r="I26" s="4" t="s">
        <v>213</v>
      </c>
      <c r="J26" s="4" t="s">
        <v>214</v>
      </c>
      <c r="K26" s="4" t="s">
        <v>215</v>
      </c>
      <c r="L26" s="4" t="s">
        <v>216</v>
      </c>
      <c r="M26" s="4" t="s">
        <v>217</v>
      </c>
      <c r="N26" s="4" t="s">
        <v>218</v>
      </c>
      <c r="O26" s="4" t="s">
        <v>221</v>
      </c>
      <c r="P26" s="75" t="s">
        <v>261</v>
      </c>
      <c r="Q26" s="19" t="s">
        <v>259</v>
      </c>
      <c r="R26" s="58" t="str">
        <f>CONCATENATE(COUNTIFS(R29:R208,"*",$C29:$C208,"x"),".",COUNTIFS(R29:R208,"*",$D29:$D208,"x"),".",COUNTIFS(R29:R208,"*",$E29:$E208,"x"))</f>
        <v>0.0.0</v>
      </c>
      <c r="S26" s="58" t="str">
        <f t="shared" ref="S26:AK26" si="0">CONCATENATE(COUNTIFS(S29:S208,"*",$C29:$C208,"x"),".",COUNTIFS(S29:S208,"*",$D29:$D208,"x"),".",COUNTIFS(S29:S208,"*",$E29:$E208,"x"))</f>
        <v>0.0.0</v>
      </c>
      <c r="T26" s="58" t="str">
        <f t="shared" si="0"/>
        <v>0.0.0</v>
      </c>
      <c r="U26" s="58" t="str">
        <f t="shared" si="0"/>
        <v>0.0.0</v>
      </c>
      <c r="V26" s="58" t="str">
        <f t="shared" si="0"/>
        <v>0.0.0</v>
      </c>
      <c r="W26" s="58" t="str">
        <f t="shared" si="0"/>
        <v>0.0.0</v>
      </c>
      <c r="X26" s="58" t="str">
        <f t="shared" si="0"/>
        <v>0.0.0</v>
      </c>
      <c r="Y26" s="58" t="str">
        <f t="shared" si="0"/>
        <v>0.0.0</v>
      </c>
      <c r="Z26" s="58" t="str">
        <f t="shared" si="0"/>
        <v>0.0.0</v>
      </c>
      <c r="AA26" s="58" t="str">
        <f t="shared" si="0"/>
        <v>0.0.0</v>
      </c>
      <c r="AB26" s="58" t="str">
        <f t="shared" si="0"/>
        <v>0.0.0</v>
      </c>
      <c r="AC26" s="58" t="str">
        <f t="shared" si="0"/>
        <v>0.0.0</v>
      </c>
      <c r="AD26" s="58" t="str">
        <f t="shared" si="0"/>
        <v>0.0.0</v>
      </c>
      <c r="AE26" s="58" t="str">
        <f t="shared" si="0"/>
        <v>0.0.0</v>
      </c>
      <c r="AF26" s="58" t="str">
        <f t="shared" si="0"/>
        <v>0.0.0</v>
      </c>
      <c r="AG26" s="58" t="str">
        <f t="shared" si="0"/>
        <v>0.0.0</v>
      </c>
      <c r="AH26" s="58" t="str">
        <f t="shared" si="0"/>
        <v>0.0.0</v>
      </c>
      <c r="AI26" s="58" t="str">
        <f t="shared" si="0"/>
        <v>0.0.0</v>
      </c>
      <c r="AJ26" s="58" t="str">
        <f t="shared" si="0"/>
        <v>0.0.0</v>
      </c>
      <c r="AK26" s="58" t="str">
        <f t="shared" si="0"/>
        <v>0.0.0</v>
      </c>
      <c r="AL26" s="58" t="str">
        <f t="shared" ref="AL26:BL26" si="1">CONCATENATE(COUNTIFS(AL29:AL208,"*",$C29:$C208,"x"),".",COUNTIFS(AL29:AL208,"*",$D29:$D208,"x"),".",COUNTIFS(AL29:AL208,"*",$E29:$E208,"x"))</f>
        <v>0.0.0</v>
      </c>
      <c r="AM26" s="58" t="str">
        <f t="shared" si="1"/>
        <v>0.0.0</v>
      </c>
      <c r="AN26" s="58" t="str">
        <f t="shared" si="1"/>
        <v>0.0.0</v>
      </c>
      <c r="AO26" s="58" t="str">
        <f t="shared" si="1"/>
        <v>0.0.0</v>
      </c>
      <c r="AP26" s="58" t="str">
        <f t="shared" si="1"/>
        <v>0.0.0</v>
      </c>
      <c r="AQ26" s="58" t="str">
        <f t="shared" si="1"/>
        <v>0.0.0</v>
      </c>
      <c r="AR26" s="58" t="str">
        <f t="shared" si="1"/>
        <v>0.0.0</v>
      </c>
      <c r="AS26" s="58" t="str">
        <f t="shared" si="1"/>
        <v>0.0.0</v>
      </c>
      <c r="AT26" s="58" t="str">
        <f t="shared" si="1"/>
        <v>0.0.0</v>
      </c>
      <c r="AU26" s="58" t="str">
        <f t="shared" si="1"/>
        <v>0.0.0</v>
      </c>
      <c r="AV26" s="58" t="str">
        <f t="shared" si="1"/>
        <v>0.0.0</v>
      </c>
      <c r="AW26" s="58" t="str">
        <f t="shared" si="1"/>
        <v>0.0.0</v>
      </c>
      <c r="AX26" s="58" t="str">
        <f t="shared" si="1"/>
        <v>0.0.0</v>
      </c>
      <c r="AY26" s="58" t="str">
        <f t="shared" si="1"/>
        <v>0.0.0</v>
      </c>
      <c r="AZ26" s="58" t="str">
        <f t="shared" si="1"/>
        <v>0.0.0</v>
      </c>
      <c r="BA26" s="58" t="str">
        <f t="shared" si="1"/>
        <v>0.0.0</v>
      </c>
      <c r="BB26" s="58" t="str">
        <f t="shared" si="1"/>
        <v>0.0.0</v>
      </c>
      <c r="BC26" s="58" t="str">
        <f t="shared" si="1"/>
        <v>0.0.0</v>
      </c>
      <c r="BD26" s="58" t="str">
        <f t="shared" si="1"/>
        <v>0.0.0</v>
      </c>
      <c r="BE26" s="58" t="str">
        <f t="shared" si="1"/>
        <v>0.0.0</v>
      </c>
      <c r="BF26" s="58" t="str">
        <f t="shared" si="1"/>
        <v>0.0.0</v>
      </c>
      <c r="BG26" s="58" t="str">
        <f t="shared" si="1"/>
        <v>0.0.0</v>
      </c>
      <c r="BH26" s="58" t="str">
        <f t="shared" si="1"/>
        <v>0.0.0</v>
      </c>
      <c r="BI26" s="58" t="str">
        <f t="shared" si="1"/>
        <v>0.0.0</v>
      </c>
      <c r="BJ26" s="58" t="str">
        <f t="shared" si="1"/>
        <v>0.0.0</v>
      </c>
      <c r="BK26" s="58" t="str">
        <f t="shared" si="1"/>
        <v>0.0.0</v>
      </c>
      <c r="BL26" s="58" t="str">
        <f t="shared" si="1"/>
        <v>0.0.0</v>
      </c>
      <c r="BM26" s="58" t="str">
        <f t="shared" ref="BM26:BO26" si="2">CONCATENATE(COUNTIFS(BM29:BM208,"*",$C29:$C208,"x"),".",COUNTIFS(BM29:BM208,"*",$D29:$D208,"x"),".",COUNTIFS(BM29:BM208,"*",$E29:$E208,"x"))</f>
        <v>0.0.0</v>
      </c>
      <c r="BN26" s="58" t="str">
        <f t="shared" si="2"/>
        <v>0.0.0</v>
      </c>
      <c r="BO26" s="58" t="str">
        <f t="shared" si="2"/>
        <v>0.0.0</v>
      </c>
    </row>
    <row r="27" spans="1:67" s="1" customFormat="1" ht="59.1" customHeight="1">
      <c r="A27" s="31"/>
      <c r="B27" s="7"/>
      <c r="C27" s="23"/>
      <c r="D27" s="24"/>
      <c r="E27" s="25"/>
      <c r="F27" s="4"/>
      <c r="G27" s="4"/>
      <c r="H27" s="4"/>
      <c r="I27" s="4"/>
      <c r="J27" s="4"/>
      <c r="K27" s="4"/>
      <c r="L27" s="4"/>
      <c r="M27" s="4"/>
      <c r="N27" s="4"/>
      <c r="O27" s="4"/>
      <c r="P27" s="75" t="s">
        <v>455</v>
      </c>
      <c r="Q27" s="76" t="s">
        <v>461</v>
      </c>
      <c r="R27" s="77">
        <f>Sheet1!J5</f>
        <v>0</v>
      </c>
      <c r="S27" s="77">
        <f>Sheet1!K5</f>
        <v>0</v>
      </c>
      <c r="T27" s="77">
        <f>Sheet1!L5</f>
        <v>0</v>
      </c>
      <c r="U27" s="77">
        <f>Sheet1!M5</f>
        <v>0</v>
      </c>
      <c r="V27" s="77">
        <f>Sheet1!N5</f>
        <v>0</v>
      </c>
      <c r="W27" s="77">
        <f>Sheet1!O5</f>
        <v>0</v>
      </c>
      <c r="X27" s="77">
        <f>Sheet1!P5</f>
        <v>0</v>
      </c>
      <c r="Y27" s="77">
        <f>Sheet1!Q5</f>
        <v>0</v>
      </c>
      <c r="Z27" s="77">
        <f>Sheet1!R5</f>
        <v>0</v>
      </c>
      <c r="AA27" s="77">
        <f>Sheet1!S5</f>
        <v>0</v>
      </c>
      <c r="AB27" s="77">
        <f>Sheet1!T5</f>
        <v>0</v>
      </c>
      <c r="AC27" s="77">
        <f>Sheet1!U5</f>
        <v>0</v>
      </c>
      <c r="AD27" s="77">
        <f>Sheet1!V5</f>
        <v>0</v>
      </c>
      <c r="AE27" s="77">
        <f>Sheet1!W5</f>
        <v>0</v>
      </c>
      <c r="AF27" s="77">
        <f>Sheet1!X5</f>
        <v>0</v>
      </c>
      <c r="AG27" s="77">
        <f>Sheet1!Y5</f>
        <v>0</v>
      </c>
      <c r="AH27" s="77">
        <f>Sheet1!Z5</f>
        <v>0</v>
      </c>
      <c r="AI27" s="77">
        <f>Sheet1!AA5</f>
        <v>0</v>
      </c>
      <c r="AJ27" s="77">
        <f>Sheet1!AB5</f>
        <v>0</v>
      </c>
      <c r="AK27" s="77">
        <f>Sheet1!AC5</f>
        <v>0</v>
      </c>
      <c r="AL27" s="77">
        <f>Sheet1!AD5</f>
        <v>0</v>
      </c>
      <c r="AM27" s="77">
        <f>Sheet1!AE5</f>
        <v>0</v>
      </c>
      <c r="AN27" s="77">
        <f>Sheet1!AF5</f>
        <v>0</v>
      </c>
      <c r="AO27" s="77">
        <f>Sheet1!AG5</f>
        <v>0</v>
      </c>
      <c r="AP27" s="77">
        <f>Sheet1!AH5</f>
        <v>0</v>
      </c>
      <c r="AQ27" s="77">
        <f>Sheet1!AI5</f>
        <v>0</v>
      </c>
      <c r="AR27" s="77">
        <f>Sheet1!AJ5</f>
        <v>0</v>
      </c>
      <c r="AS27" s="77">
        <f>Sheet1!AK5</f>
        <v>0</v>
      </c>
      <c r="AT27" s="77">
        <f>Sheet1!AL5</f>
        <v>0</v>
      </c>
      <c r="AU27" s="77">
        <f>Sheet1!AM5</f>
        <v>0</v>
      </c>
      <c r="AV27" s="77">
        <f>Sheet1!AN5</f>
        <v>0</v>
      </c>
      <c r="AW27" s="77">
        <f>Sheet1!AO5</f>
        <v>0</v>
      </c>
      <c r="AX27" s="77">
        <f>Sheet1!AP5</f>
        <v>0</v>
      </c>
      <c r="AY27" s="77">
        <f>Sheet1!AQ5</f>
        <v>0</v>
      </c>
      <c r="AZ27" s="77">
        <f>Sheet1!AR5</f>
        <v>0</v>
      </c>
      <c r="BA27" s="77">
        <f>Sheet1!AS5</f>
        <v>0</v>
      </c>
      <c r="BB27" s="77">
        <f>Sheet1!AT5</f>
        <v>0</v>
      </c>
      <c r="BC27" s="77">
        <f>Sheet1!AU5</f>
        <v>0</v>
      </c>
      <c r="BD27" s="77">
        <f>Sheet1!AV5</f>
        <v>0</v>
      </c>
      <c r="BE27" s="77">
        <f>Sheet1!AW5</f>
        <v>0</v>
      </c>
      <c r="BF27" s="77">
        <f>Sheet1!AX5</f>
        <v>0</v>
      </c>
      <c r="BG27" s="77">
        <f>Sheet1!AY5</f>
        <v>0</v>
      </c>
      <c r="BH27" s="77">
        <f>Sheet1!AZ5</f>
        <v>0</v>
      </c>
      <c r="BI27" s="77">
        <f>Sheet1!BA5</f>
        <v>0</v>
      </c>
      <c r="BJ27" s="77">
        <f>Sheet1!BB5</f>
        <v>0</v>
      </c>
      <c r="BK27" s="77">
        <f>Sheet1!BC5</f>
        <v>0</v>
      </c>
      <c r="BL27" s="77">
        <f>Sheet1!BD5</f>
        <v>0</v>
      </c>
      <c r="BM27" s="77">
        <f>Sheet1!BE5</f>
        <v>0</v>
      </c>
      <c r="BN27" s="77">
        <f>Sheet1!BF5</f>
        <v>0</v>
      </c>
      <c r="BO27" s="77">
        <f>Sheet1!BG5</f>
        <v>0</v>
      </c>
    </row>
    <row r="28" spans="1:67">
      <c r="A28" s="8"/>
      <c r="B28" s="9" t="s">
        <v>472</v>
      </c>
      <c r="C28" s="10">
        <f>COUNTIF(C29:C208,"x")</f>
        <v>38</v>
      </c>
      <c r="D28" s="46">
        <f>COUNTIF(D29:D208,"x")</f>
        <v>51</v>
      </c>
      <c r="E28" s="53">
        <f>COUNTIF(E29:E208,"x")</f>
        <v>11</v>
      </c>
      <c r="F28" s="54"/>
      <c r="G28" s="45"/>
      <c r="H28" s="45"/>
      <c r="I28" s="45"/>
      <c r="J28" s="45"/>
      <c r="K28" s="45"/>
      <c r="L28" s="45"/>
      <c r="M28" s="45"/>
      <c r="N28" s="45"/>
      <c r="O28" s="45"/>
      <c r="P28" s="78" t="s">
        <v>236</v>
      </c>
      <c r="Q28" s="12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59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</row>
    <row r="29" spans="1:67">
      <c r="A29" s="8" t="str" cm="1">
        <f t="array" ref="A29:O128">_xlfn._xlws.FILTER('TWK 2006'!A8:O193,(('TWK 2006'!Q8:Q193=C10)+('TWK 2006'!R8:R193=C10)+('TWK 2006'!S8:S193=C10)+('TWK 2006'!T8:T193=C10)+('TWK 2006'!U8:U193=C10)+('TWK 2006'!V8:V193=C10)+('TWK 2006'!W8:W193=C10)+('TWK 2006'!X8:X193=C10)+('TWK 2006'!Y8:Y193=C10)+('TWK 2006'!Z8:Z193=C10)+('TWK 2006'!AA8:AA193=C10)+('TWK 2006'!AB8:AB193=C10)+('TWK 2006'!AC8:AC193=C10)+('TWK 2006'!AD8:AD193=C10)+('TWK 2006'!AE8:AE193=C10)+('TWK 2006'!AF8:AF193=C10)+('TWK 2006'!AG8:AG193=C10)+('TWK 2006'!AH8:AH193=C10)+('TWK 2006'!AI8:AI193=C10)+('TWK 2006'!AJ8:AJ193=C10)+('TWK 2006'!AK8:AK193=C10)+('TWK 2006'!AL8:AL193=C10)+('TWK 2006'!AM8:AM193=C10)+('TWK 2006'!AN8:AN193=C10)+('TWK 2006'!AO8:AO193=C10)+('TWK 2006'!AP8:AP193=C10)+('TWK 2006'!AQ8:AQ193=C10)+('TWK 2006'!AR8:AR193=C10)+('TWK 2006'!AS8:AS193=C10)+('TWK 2006'!AT8:AT193=C10)),"Select County above")</f>
        <v>Acer campestre*</v>
      </c>
      <c r="B29" s="8" t="str">
        <v>Field Maple</v>
      </c>
      <c r="C29" s="47">
        <v>0</v>
      </c>
      <c r="D29" s="48">
        <v>0</v>
      </c>
      <c r="E29" s="49" t="str">
        <v>x</v>
      </c>
      <c r="F29" s="45">
        <v>0</v>
      </c>
      <c r="G29" s="45">
        <v>0</v>
      </c>
      <c r="H29" s="45">
        <v>0</v>
      </c>
      <c r="I29" s="45">
        <v>0</v>
      </c>
      <c r="J29" s="45" t="str">
        <v>√</v>
      </c>
      <c r="K29" s="45" t="str">
        <v>√</v>
      </c>
      <c r="L29" s="45">
        <v>0</v>
      </c>
      <c r="M29" s="45">
        <v>0</v>
      </c>
      <c r="N29" s="45">
        <v>0</v>
      </c>
      <c r="O29" s="45">
        <v>0</v>
      </c>
      <c r="P29" s="57">
        <f>COUNTA(Q29:AK29)</f>
        <v>0</v>
      </c>
      <c r="Q29" s="12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</row>
    <row r="30" spans="1:67">
      <c r="A30" s="8" t="str">
        <v>Adoxa moschatellina</v>
      </c>
      <c r="B30" s="8" t="str">
        <v>Moschatel</v>
      </c>
      <c r="C30" s="47" t="str">
        <v>x</v>
      </c>
      <c r="D30" s="48">
        <v>0</v>
      </c>
      <c r="E30" s="49">
        <v>0</v>
      </c>
      <c r="F30" s="45">
        <v>0</v>
      </c>
      <c r="G30" s="45">
        <v>0</v>
      </c>
      <c r="H30" s="45">
        <v>0</v>
      </c>
      <c r="I30" s="45" t="str">
        <v>√</v>
      </c>
      <c r="J30" s="45" t="str">
        <v>√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57">
        <f t="shared" ref="P30:P93" si="3">COUNTA(Q30:AK30)</f>
        <v>0</v>
      </c>
      <c r="Q30" s="14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</row>
    <row r="31" spans="1:67">
      <c r="A31" s="8" t="str">
        <v>Allium ursinum</v>
      </c>
      <c r="B31" s="8" t="str">
        <v>Ramsons</v>
      </c>
      <c r="C31" s="47" t="str">
        <v>x</v>
      </c>
      <c r="D31" s="48">
        <v>0</v>
      </c>
      <c r="E31" s="49">
        <v>0</v>
      </c>
      <c r="F31" s="45">
        <v>0</v>
      </c>
      <c r="G31" s="45">
        <v>0</v>
      </c>
      <c r="H31" s="45">
        <v>0</v>
      </c>
      <c r="I31" s="45" t="str">
        <v>√</v>
      </c>
      <c r="J31" s="45" t="str">
        <v>√</v>
      </c>
      <c r="K31" s="45" t="str">
        <v>√</v>
      </c>
      <c r="L31" s="45">
        <v>0</v>
      </c>
      <c r="M31" s="45">
        <v>0</v>
      </c>
      <c r="N31" s="45">
        <v>0</v>
      </c>
      <c r="O31" s="45">
        <v>0</v>
      </c>
      <c r="P31" s="57">
        <f t="shared" si="3"/>
        <v>0</v>
      </c>
      <c r="Q31" s="14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</row>
    <row r="32" spans="1:67">
      <c r="A32" s="8" t="str">
        <v>Anagallis minima</v>
      </c>
      <c r="B32" s="8" t="str">
        <v>Chaffweed</v>
      </c>
      <c r="C32" s="47">
        <v>0</v>
      </c>
      <c r="D32" s="48" t="str">
        <v>x</v>
      </c>
      <c r="E32" s="49">
        <v>0</v>
      </c>
      <c r="F32" s="45">
        <v>0</v>
      </c>
      <c r="G32" s="45">
        <v>0</v>
      </c>
      <c r="H32" s="45">
        <v>0</v>
      </c>
      <c r="I32" s="45">
        <v>0</v>
      </c>
      <c r="J32" s="45">
        <v>0</v>
      </c>
      <c r="K32" s="45" t="str">
        <v>√</v>
      </c>
      <c r="L32" s="45" t="str">
        <v>√</v>
      </c>
      <c r="M32" s="45">
        <v>0</v>
      </c>
      <c r="N32" s="45">
        <v>0</v>
      </c>
      <c r="O32" s="45">
        <v>0</v>
      </c>
      <c r="P32" s="57">
        <f t="shared" si="3"/>
        <v>0</v>
      </c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</row>
    <row r="33" spans="1:67" s="3" customFormat="1">
      <c r="A33" s="8" t="str">
        <v>Anemone nemorosa</v>
      </c>
      <c r="B33" s="8" t="str">
        <v>Wood Anemone</v>
      </c>
      <c r="C33" s="47">
        <v>0</v>
      </c>
      <c r="D33" s="48" t="str">
        <v>x</v>
      </c>
      <c r="E33" s="49">
        <v>0</v>
      </c>
      <c r="F33" s="45">
        <v>0</v>
      </c>
      <c r="G33" s="45">
        <v>0</v>
      </c>
      <c r="H33" s="45" t="str">
        <v>√</v>
      </c>
      <c r="I33" s="45" t="str">
        <v>√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57">
        <f t="shared" si="3"/>
        <v>0</v>
      </c>
      <c r="Q33" s="13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</row>
    <row r="34" spans="1:67">
      <c r="A34" s="8" t="str">
        <v>Aquilegia vulgaris*</v>
      </c>
      <c r="B34" s="8" t="str">
        <v>Columbine</v>
      </c>
      <c r="C34" s="47" t="str">
        <v>x</v>
      </c>
      <c r="D34" s="48">
        <v>0</v>
      </c>
      <c r="E34" s="49">
        <v>0</v>
      </c>
      <c r="F34" s="45">
        <v>0</v>
      </c>
      <c r="G34" s="45">
        <v>0</v>
      </c>
      <c r="H34" s="45">
        <v>0</v>
      </c>
      <c r="I34" s="45">
        <v>0</v>
      </c>
      <c r="J34" s="45" t="str">
        <v>√</v>
      </c>
      <c r="K34" s="45" t="str">
        <v>√</v>
      </c>
      <c r="L34" s="45">
        <v>0</v>
      </c>
      <c r="M34" s="45">
        <v>0</v>
      </c>
      <c r="N34" s="45">
        <v>0</v>
      </c>
      <c r="O34" s="45">
        <v>0</v>
      </c>
      <c r="P34" s="57">
        <f t="shared" si="3"/>
        <v>0</v>
      </c>
      <c r="Q34" s="14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</row>
    <row r="35" spans="1:67">
      <c r="A35" s="8" t="str">
        <v>Blechnum spicant</v>
      </c>
      <c r="B35" s="8" t="str">
        <v>Hard Fern</v>
      </c>
      <c r="C35" s="47">
        <v>0</v>
      </c>
      <c r="D35" s="48" t="str">
        <v>x</v>
      </c>
      <c r="E35" s="49">
        <v>0</v>
      </c>
      <c r="F35" s="45">
        <v>0</v>
      </c>
      <c r="G35" s="45">
        <v>0</v>
      </c>
      <c r="H35" s="45">
        <v>0</v>
      </c>
      <c r="I35" s="45">
        <v>0</v>
      </c>
      <c r="J35" s="45">
        <v>0</v>
      </c>
      <c r="K35" s="45" t="str">
        <v>√</v>
      </c>
      <c r="L35" s="45" t="str">
        <v>√</v>
      </c>
      <c r="M35" s="45" t="str">
        <v>√</v>
      </c>
      <c r="N35" s="45">
        <v>0</v>
      </c>
      <c r="O35" s="45">
        <v>0</v>
      </c>
      <c r="P35" s="57">
        <f t="shared" si="3"/>
        <v>0</v>
      </c>
      <c r="Q35" s="13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</row>
    <row r="36" spans="1:67">
      <c r="A36" s="8" t="str">
        <v>Bromopsis ramosa</v>
      </c>
      <c r="B36" s="8" t="str">
        <v>Hairy-brome</v>
      </c>
      <c r="C36" s="47">
        <v>0</v>
      </c>
      <c r="D36" s="48" t="str">
        <v>x</v>
      </c>
      <c r="E36" s="49">
        <v>0</v>
      </c>
      <c r="F36" s="45">
        <v>0</v>
      </c>
      <c r="G36" s="45">
        <v>0</v>
      </c>
      <c r="H36" s="45">
        <v>0</v>
      </c>
      <c r="I36" s="45">
        <v>0</v>
      </c>
      <c r="J36" s="45">
        <v>0</v>
      </c>
      <c r="K36" s="45">
        <v>0</v>
      </c>
      <c r="L36" s="45" t="str">
        <v>√</v>
      </c>
      <c r="M36" s="45" t="str">
        <v>√</v>
      </c>
      <c r="N36" s="45">
        <v>0</v>
      </c>
      <c r="O36" s="45">
        <v>0</v>
      </c>
      <c r="P36" s="57">
        <f t="shared" si="3"/>
        <v>0</v>
      </c>
      <c r="Q36" s="12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</row>
    <row r="37" spans="1:67">
      <c r="A37" s="8" t="str">
        <v>Calamagrostis epigejos</v>
      </c>
      <c r="B37" s="8" t="str">
        <v>Wood Small-reed</v>
      </c>
      <c r="C37" s="47">
        <v>0</v>
      </c>
      <c r="D37" s="48" t="str">
        <v>x</v>
      </c>
      <c r="E37" s="49">
        <v>0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5">
        <v>0</v>
      </c>
      <c r="L37" s="45" t="str">
        <v>√</v>
      </c>
      <c r="M37" s="45" t="str">
        <v>√</v>
      </c>
      <c r="N37" s="45">
        <v>0</v>
      </c>
      <c r="O37" s="45">
        <v>0</v>
      </c>
      <c r="P37" s="57">
        <f t="shared" si="3"/>
        <v>0</v>
      </c>
      <c r="Q37" s="12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</row>
    <row r="38" spans="1:67">
      <c r="A38" s="8" t="str">
        <v>Campanula trachelium</v>
      </c>
      <c r="B38" s="8" t="str">
        <v>Nettle-leaved Bellflower</v>
      </c>
      <c r="C38" s="47" t="str">
        <v>x</v>
      </c>
      <c r="D38" s="48">
        <v>0</v>
      </c>
      <c r="E38" s="49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 t="str">
        <v>√</v>
      </c>
      <c r="M38" s="45" t="str">
        <v>√</v>
      </c>
      <c r="N38" s="45" t="str">
        <v>√</v>
      </c>
      <c r="O38" s="45">
        <v>0</v>
      </c>
      <c r="P38" s="57">
        <f t="shared" si="3"/>
        <v>0</v>
      </c>
      <c r="Q38" s="14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</row>
    <row r="39" spans="1:67">
      <c r="A39" s="8" t="str">
        <v>Cardamine amara</v>
      </c>
      <c r="B39" s="8" t="str">
        <v>Large Bitter-cress</v>
      </c>
      <c r="C39" s="47" t="str">
        <v>x</v>
      </c>
      <c r="D39" s="48">
        <v>0</v>
      </c>
      <c r="E39" s="49">
        <v>0</v>
      </c>
      <c r="F39" s="45">
        <v>0</v>
      </c>
      <c r="G39" s="45">
        <v>0</v>
      </c>
      <c r="H39" s="45">
        <v>0</v>
      </c>
      <c r="I39" s="45" t="str">
        <v>√</v>
      </c>
      <c r="J39" s="45" t="str">
        <v>√</v>
      </c>
      <c r="K39" s="45" t="str">
        <v>√</v>
      </c>
      <c r="L39" s="45">
        <v>0</v>
      </c>
      <c r="M39" s="45">
        <v>0</v>
      </c>
      <c r="N39" s="45">
        <v>0</v>
      </c>
      <c r="O39" s="45">
        <v>0</v>
      </c>
      <c r="P39" s="57">
        <f t="shared" si="3"/>
        <v>0</v>
      </c>
      <c r="Q39" s="14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</row>
    <row r="40" spans="1:67">
      <c r="A40" s="8" t="str">
        <v>Cardamine bulbifera</v>
      </c>
      <c r="B40" s="8" t="str">
        <v>Coralroot Bittercress</v>
      </c>
      <c r="C40" s="47" t="str">
        <v>x</v>
      </c>
      <c r="D40" s="48">
        <v>0</v>
      </c>
      <c r="E40" s="49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57">
        <f t="shared" si="3"/>
        <v>0</v>
      </c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</row>
    <row r="41" spans="1:67">
      <c r="A41" s="8" t="str">
        <v>Carex laevigata</v>
      </c>
      <c r="B41" s="8" t="str">
        <v>Smooth-stalked Sedge</v>
      </c>
      <c r="C41" s="47" t="str">
        <v>x</v>
      </c>
      <c r="D41" s="48">
        <v>0</v>
      </c>
      <c r="E41" s="49">
        <v>0</v>
      </c>
      <c r="F41" s="45">
        <v>0</v>
      </c>
      <c r="G41" s="45">
        <v>0</v>
      </c>
      <c r="H41" s="45">
        <v>0</v>
      </c>
      <c r="I41" s="45">
        <v>0</v>
      </c>
      <c r="J41" s="45">
        <v>0</v>
      </c>
      <c r="K41" s="45">
        <v>0</v>
      </c>
      <c r="L41" s="45" t="str">
        <v>√</v>
      </c>
      <c r="M41" s="45" t="str">
        <v>√</v>
      </c>
      <c r="N41" s="45">
        <v>0</v>
      </c>
      <c r="O41" s="45">
        <v>0</v>
      </c>
      <c r="P41" s="57">
        <f t="shared" si="3"/>
        <v>0</v>
      </c>
      <c r="Q41" s="14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</row>
    <row r="42" spans="1:67">
      <c r="A42" s="8" t="str">
        <v>Carex pallescens</v>
      </c>
      <c r="B42" s="8" t="str">
        <v>Pale Sedge</v>
      </c>
      <c r="C42" s="47">
        <v>0</v>
      </c>
      <c r="D42" s="48" t="str">
        <v>x</v>
      </c>
      <c r="E42" s="49">
        <v>0</v>
      </c>
      <c r="F42" s="45">
        <v>0</v>
      </c>
      <c r="G42" s="45">
        <v>0</v>
      </c>
      <c r="H42" s="45">
        <v>0</v>
      </c>
      <c r="I42" s="45">
        <v>0</v>
      </c>
      <c r="J42" s="45">
        <v>0</v>
      </c>
      <c r="K42" s="45" t="str">
        <v>√</v>
      </c>
      <c r="L42" s="45" t="str">
        <v>√</v>
      </c>
      <c r="M42" s="45">
        <v>0</v>
      </c>
      <c r="N42" s="45">
        <v>0</v>
      </c>
      <c r="O42" s="45">
        <v>0</v>
      </c>
      <c r="P42" s="57">
        <f t="shared" si="3"/>
        <v>0</v>
      </c>
      <c r="Q42" s="13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</row>
    <row r="43" spans="1:67">
      <c r="A43" s="8" t="str">
        <v>Carex pendula*</v>
      </c>
      <c r="B43" s="8" t="str">
        <v>Pendulous Sedge</v>
      </c>
      <c r="C43" s="47">
        <v>0</v>
      </c>
      <c r="D43" s="48" t="str">
        <v>x</v>
      </c>
      <c r="E43" s="49">
        <v>0</v>
      </c>
      <c r="F43" s="45">
        <v>0</v>
      </c>
      <c r="G43" s="45">
        <v>0</v>
      </c>
      <c r="H43" s="45">
        <v>0</v>
      </c>
      <c r="I43" s="45">
        <v>0</v>
      </c>
      <c r="J43" s="45">
        <v>0</v>
      </c>
      <c r="K43" s="45" t="str">
        <v>√</v>
      </c>
      <c r="L43" s="45" t="str">
        <v>√</v>
      </c>
      <c r="M43" s="45">
        <v>0</v>
      </c>
      <c r="N43" s="45">
        <v>0</v>
      </c>
      <c r="O43" s="45">
        <v>0</v>
      </c>
      <c r="P43" s="57">
        <f t="shared" si="3"/>
        <v>0</v>
      </c>
      <c r="Q43" s="13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</row>
    <row r="44" spans="1:67">
      <c r="A44" s="8" t="str">
        <v>Carex remota</v>
      </c>
      <c r="B44" s="8" t="str">
        <v>Remote Sedge</v>
      </c>
      <c r="C44" s="47">
        <v>0</v>
      </c>
      <c r="D44" s="48" t="str">
        <v>x</v>
      </c>
      <c r="E44" s="49">
        <v>0</v>
      </c>
      <c r="F44" s="45">
        <v>0</v>
      </c>
      <c r="G44" s="45">
        <v>0</v>
      </c>
      <c r="H44" s="45">
        <v>0</v>
      </c>
      <c r="I44" s="45">
        <v>0</v>
      </c>
      <c r="J44" s="45">
        <v>0</v>
      </c>
      <c r="K44" s="45" t="str">
        <v>√</v>
      </c>
      <c r="L44" s="45" t="str">
        <v>√</v>
      </c>
      <c r="M44" s="45" t="str">
        <v>√</v>
      </c>
      <c r="N44" s="45">
        <v>0</v>
      </c>
      <c r="O44" s="45">
        <v>0</v>
      </c>
      <c r="P44" s="57">
        <f t="shared" si="3"/>
        <v>0</v>
      </c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</row>
    <row r="45" spans="1:67">
      <c r="A45" s="8" t="str">
        <v>Carex strigosa</v>
      </c>
      <c r="B45" s="8" t="str">
        <v>Thin Spiked Wood Sedge</v>
      </c>
      <c r="C45" s="47" t="str">
        <v>x</v>
      </c>
      <c r="D45" s="48">
        <v>0</v>
      </c>
      <c r="E45" s="49">
        <v>0</v>
      </c>
      <c r="F45" s="45">
        <v>0</v>
      </c>
      <c r="G45" s="45">
        <v>0</v>
      </c>
      <c r="H45" s="45">
        <v>0</v>
      </c>
      <c r="I45" s="45">
        <v>0</v>
      </c>
      <c r="J45" s="45">
        <v>0</v>
      </c>
      <c r="K45" s="45" t="str">
        <v>√</v>
      </c>
      <c r="L45" s="45" t="str">
        <v>√</v>
      </c>
      <c r="M45" s="45" t="str">
        <v>√</v>
      </c>
      <c r="N45" s="45" t="str">
        <v>√</v>
      </c>
      <c r="O45" s="45">
        <v>0</v>
      </c>
      <c r="P45" s="57">
        <f t="shared" si="3"/>
        <v>0</v>
      </c>
      <c r="Q45" s="12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</row>
    <row r="46" spans="1:67">
      <c r="A46" s="8" t="str">
        <v>Carex sylvatica</v>
      </c>
      <c r="B46" s="8" t="str">
        <v>Wood-sedge</v>
      </c>
      <c r="C46" s="47">
        <v>0</v>
      </c>
      <c r="D46" s="48">
        <v>0</v>
      </c>
      <c r="E46" s="49" t="str">
        <v>x</v>
      </c>
      <c r="F46" s="45">
        <v>0</v>
      </c>
      <c r="G46" s="45">
        <v>0</v>
      </c>
      <c r="H46" s="45">
        <v>0</v>
      </c>
      <c r="I46" s="45">
        <v>0</v>
      </c>
      <c r="J46" s="45" t="str">
        <v>√</v>
      </c>
      <c r="K46" s="45" t="str">
        <v>√</v>
      </c>
      <c r="L46" s="45" t="str">
        <v>√</v>
      </c>
      <c r="M46" s="45" t="str">
        <v>√</v>
      </c>
      <c r="N46" s="45">
        <v>0</v>
      </c>
      <c r="O46" s="45">
        <v>0</v>
      </c>
      <c r="P46" s="57">
        <f t="shared" si="3"/>
        <v>0</v>
      </c>
      <c r="Q46" s="13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</row>
    <row r="47" spans="1:67">
      <c r="A47" s="8" t="str">
        <v>Carpinus betulus*</v>
      </c>
      <c r="B47" s="8" t="str">
        <v>Hornbeam</v>
      </c>
      <c r="C47" s="47">
        <v>0</v>
      </c>
      <c r="D47" s="48" t="str">
        <v>x</v>
      </c>
      <c r="E47" s="49">
        <v>0</v>
      </c>
      <c r="F47" s="45">
        <v>0</v>
      </c>
      <c r="G47" s="45">
        <v>0</v>
      </c>
      <c r="H47" s="45">
        <v>0</v>
      </c>
      <c r="I47" s="45" t="str">
        <v>√</v>
      </c>
      <c r="J47" s="45" t="str">
        <v>√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57">
        <f t="shared" si="3"/>
        <v>0</v>
      </c>
      <c r="Q47" s="14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</row>
    <row r="48" spans="1:67">
      <c r="A48" s="8" t="str">
        <v>Chrysosplenium oppositifolium</v>
      </c>
      <c r="B48" s="8" t="str">
        <v>Opposite-leaved Golden-saxifrage</v>
      </c>
      <c r="C48" s="47" t="str">
        <v>x</v>
      </c>
      <c r="D48" s="48">
        <v>0</v>
      </c>
      <c r="E48" s="49">
        <v>0</v>
      </c>
      <c r="F48" s="45">
        <v>0</v>
      </c>
      <c r="G48" s="45">
        <v>0</v>
      </c>
      <c r="H48" s="45">
        <v>0</v>
      </c>
      <c r="I48" s="45" t="str">
        <v>√</v>
      </c>
      <c r="J48" s="45" t="str">
        <v>√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57">
        <f t="shared" si="3"/>
        <v>0</v>
      </c>
      <c r="Q48" s="13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</row>
    <row r="49" spans="1:67">
      <c r="A49" s="8" t="str">
        <v>Conopodium majus</v>
      </c>
      <c r="B49" s="8" t="str">
        <v>Pignut</v>
      </c>
      <c r="C49" s="47">
        <v>0</v>
      </c>
      <c r="D49" s="48" t="str">
        <v>x</v>
      </c>
      <c r="E49" s="49">
        <v>0</v>
      </c>
      <c r="F49" s="45">
        <v>0</v>
      </c>
      <c r="G49" s="45">
        <v>0</v>
      </c>
      <c r="H49" s="45">
        <v>0</v>
      </c>
      <c r="I49" s="45">
        <v>0</v>
      </c>
      <c r="J49" s="45" t="str">
        <v>√</v>
      </c>
      <c r="K49" s="45" t="str">
        <v>√</v>
      </c>
      <c r="L49" s="45">
        <v>0</v>
      </c>
      <c r="M49" s="45">
        <v>0</v>
      </c>
      <c r="N49" s="45">
        <v>0</v>
      </c>
      <c r="O49" s="45">
        <v>0</v>
      </c>
      <c r="P49" s="57">
        <f t="shared" si="3"/>
        <v>0</v>
      </c>
      <c r="Q49" s="14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</row>
    <row r="50" spans="1:67">
      <c r="A50" s="8" t="str">
        <v>Convallaria majalis*</v>
      </c>
      <c r="B50" s="8" t="str">
        <v>Lily-of-the-Valley</v>
      </c>
      <c r="C50" s="47" t="str">
        <v>x</v>
      </c>
      <c r="D50" s="48">
        <v>0</v>
      </c>
      <c r="E50" s="49">
        <v>0</v>
      </c>
      <c r="F50" s="45">
        <v>0</v>
      </c>
      <c r="G50" s="45">
        <v>0</v>
      </c>
      <c r="H50" s="45">
        <v>0</v>
      </c>
      <c r="I50" s="45">
        <v>0</v>
      </c>
      <c r="J50" s="45" t="str">
        <v>√</v>
      </c>
      <c r="K50" s="45" t="str">
        <v>√</v>
      </c>
      <c r="L50" s="45">
        <v>0</v>
      </c>
      <c r="M50" s="45">
        <v>0</v>
      </c>
      <c r="N50" s="45">
        <v>0</v>
      </c>
      <c r="O50" s="45">
        <v>0</v>
      </c>
      <c r="P50" s="57">
        <f t="shared" si="3"/>
        <v>0</v>
      </c>
      <c r="Q50" s="12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</row>
    <row r="51" spans="1:67">
      <c r="A51" s="8" t="str">
        <v>Crataegus laevigata</v>
      </c>
      <c r="B51" s="8" t="str">
        <v>Midland Hawthorn</v>
      </c>
      <c r="C51" s="47">
        <v>0</v>
      </c>
      <c r="D51" s="48" t="str">
        <v>x</v>
      </c>
      <c r="E51" s="49">
        <v>0</v>
      </c>
      <c r="F51" s="45">
        <v>0</v>
      </c>
      <c r="G51" s="45">
        <v>0</v>
      </c>
      <c r="H51" s="45">
        <v>0</v>
      </c>
      <c r="I51" s="45" t="str">
        <v>√</v>
      </c>
      <c r="J51" s="45" t="str">
        <v>√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57">
        <f t="shared" si="3"/>
        <v>0</v>
      </c>
      <c r="Q51" s="14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</row>
    <row r="52" spans="1:67">
      <c r="A52" s="8" t="str">
        <v>Daphne laureola</v>
      </c>
      <c r="B52" s="8" t="str">
        <v>Spurge-laurel</v>
      </c>
      <c r="C52" s="47" t="str">
        <v>x</v>
      </c>
      <c r="D52" s="48">
        <v>0</v>
      </c>
      <c r="E52" s="49">
        <v>0</v>
      </c>
      <c r="F52" s="45">
        <v>0</v>
      </c>
      <c r="G52" s="45" t="str">
        <v>√</v>
      </c>
      <c r="H52" s="45" t="str">
        <v>√</v>
      </c>
      <c r="I52" s="45" t="str">
        <v>√</v>
      </c>
      <c r="J52" s="45">
        <v>0</v>
      </c>
      <c r="K52" s="45">
        <v>0</v>
      </c>
      <c r="L52" s="45">
        <v>0</v>
      </c>
      <c r="M52" s="45">
        <v>0</v>
      </c>
      <c r="N52" s="45">
        <v>0</v>
      </c>
      <c r="O52" s="45">
        <v>0</v>
      </c>
      <c r="P52" s="57">
        <f t="shared" si="3"/>
        <v>0</v>
      </c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</row>
    <row r="53" spans="1:67">
      <c r="A53" s="8" t="str">
        <v>Dipsacus pilosus</v>
      </c>
      <c r="B53" s="8" t="str">
        <v>Small Teasel</v>
      </c>
      <c r="C53" s="47" t="str">
        <v>x</v>
      </c>
      <c r="D53" s="48">
        <v>0</v>
      </c>
      <c r="E53" s="49">
        <v>0</v>
      </c>
      <c r="F53" s="45">
        <v>0</v>
      </c>
      <c r="G53" s="45">
        <v>0</v>
      </c>
      <c r="H53" s="45">
        <v>0</v>
      </c>
      <c r="I53" s="45">
        <v>0</v>
      </c>
      <c r="J53" s="45">
        <v>0</v>
      </c>
      <c r="K53" s="45">
        <v>0</v>
      </c>
      <c r="L53" s="45" t="str">
        <v>√</v>
      </c>
      <c r="M53" s="45" t="str">
        <v>√</v>
      </c>
      <c r="N53" s="45">
        <v>0</v>
      </c>
      <c r="O53" s="45">
        <v>0</v>
      </c>
      <c r="P53" s="57">
        <f t="shared" si="3"/>
        <v>0</v>
      </c>
      <c r="Q53" s="14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</row>
    <row r="54" spans="1:67">
      <c r="A54" s="8" t="str">
        <v>Dryopteris aemula</v>
      </c>
      <c r="B54" s="8" t="str">
        <v>Hay-Scented Buckler-fern</v>
      </c>
      <c r="C54" s="47" t="str">
        <v>x</v>
      </c>
      <c r="D54" s="48">
        <v>0</v>
      </c>
      <c r="E54" s="49">
        <v>0</v>
      </c>
      <c r="F54" s="45">
        <v>0</v>
      </c>
      <c r="G54" s="45">
        <v>0</v>
      </c>
      <c r="H54" s="45">
        <v>0</v>
      </c>
      <c r="I54" s="45">
        <v>0</v>
      </c>
      <c r="J54" s="45">
        <v>0</v>
      </c>
      <c r="K54" s="45">
        <v>0</v>
      </c>
      <c r="L54" s="45" t="str">
        <v>√</v>
      </c>
      <c r="M54" s="45" t="str">
        <v>√</v>
      </c>
      <c r="N54" s="45" t="str">
        <v>√</v>
      </c>
      <c r="O54" s="45">
        <v>0</v>
      </c>
      <c r="P54" s="57">
        <f t="shared" si="3"/>
        <v>0</v>
      </c>
      <c r="Q54" s="12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</row>
    <row r="55" spans="1:67">
      <c r="A55" s="8" t="str">
        <v>Dryopteris affinis</v>
      </c>
      <c r="B55" s="8" t="str">
        <v>Scaly Male-fern</v>
      </c>
      <c r="C55" s="47">
        <v>0</v>
      </c>
      <c r="D55" s="48" t="str">
        <v>x</v>
      </c>
      <c r="E55" s="49">
        <v>0</v>
      </c>
      <c r="F55" s="45">
        <v>0</v>
      </c>
      <c r="G55" s="45">
        <v>0</v>
      </c>
      <c r="H55" s="45">
        <v>0</v>
      </c>
      <c r="I55" s="45">
        <v>0</v>
      </c>
      <c r="J55" s="45">
        <v>0</v>
      </c>
      <c r="K55" s="45">
        <v>0</v>
      </c>
      <c r="L55" s="45" t="str">
        <v>√</v>
      </c>
      <c r="M55" s="45" t="str">
        <v>√</v>
      </c>
      <c r="N55" s="45">
        <v>0</v>
      </c>
      <c r="O55" s="45">
        <v>0</v>
      </c>
      <c r="P55" s="57">
        <f t="shared" si="3"/>
        <v>0</v>
      </c>
      <c r="Q55" s="14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</row>
    <row r="56" spans="1:67">
      <c r="A56" s="8" t="str">
        <v xml:space="preserve">Dryopteris carthusiana </v>
      </c>
      <c r="B56" s="8" t="str">
        <v>Narrow Buckler-fern</v>
      </c>
      <c r="C56" s="47">
        <v>0</v>
      </c>
      <c r="D56" s="48" t="str">
        <v>x</v>
      </c>
      <c r="E56" s="49">
        <v>0</v>
      </c>
      <c r="F56" s="45">
        <v>0</v>
      </c>
      <c r="G56" s="45">
        <v>0</v>
      </c>
      <c r="H56" s="45">
        <v>0</v>
      </c>
      <c r="I56" s="45">
        <v>0</v>
      </c>
      <c r="J56" s="45">
        <v>0</v>
      </c>
      <c r="K56" s="45">
        <v>0</v>
      </c>
      <c r="L56" s="45" t="str">
        <v>√</v>
      </c>
      <c r="M56" s="45" t="str">
        <v>√</v>
      </c>
      <c r="N56" s="45" t="str">
        <v>√</v>
      </c>
      <c r="O56" s="45">
        <v>0</v>
      </c>
      <c r="P56" s="57">
        <f t="shared" si="3"/>
        <v>0</v>
      </c>
      <c r="Q56" s="12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</row>
    <row r="57" spans="1:67">
      <c r="A57" s="8" t="str">
        <v>Elymus caninus</v>
      </c>
      <c r="B57" s="8" t="str">
        <v>Bearded Couch</v>
      </c>
      <c r="C57" s="47">
        <v>0</v>
      </c>
      <c r="D57" s="48" t="str">
        <v>x</v>
      </c>
      <c r="E57" s="49">
        <v>0</v>
      </c>
      <c r="F57" s="45">
        <v>0</v>
      </c>
      <c r="G57" s="45">
        <v>0</v>
      </c>
      <c r="H57" s="45">
        <v>0</v>
      </c>
      <c r="I57" s="45">
        <v>0</v>
      </c>
      <c r="J57" s="45">
        <v>0</v>
      </c>
      <c r="K57" s="45" t="str">
        <v>√</v>
      </c>
      <c r="L57" s="45" t="str">
        <v>√</v>
      </c>
      <c r="M57" s="45" t="str">
        <v>√</v>
      </c>
      <c r="N57" s="45">
        <v>0</v>
      </c>
      <c r="O57" s="45">
        <v>0</v>
      </c>
      <c r="P57" s="57">
        <f t="shared" si="3"/>
        <v>0</v>
      </c>
      <c r="Q57" s="14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</row>
    <row r="58" spans="1:67">
      <c r="A58" s="8" t="str">
        <v>Epipactis helleborine</v>
      </c>
      <c r="B58" s="8" t="str">
        <v>Broad-leaved Helleborine</v>
      </c>
      <c r="C58" s="47" t="str">
        <v>x</v>
      </c>
      <c r="D58" s="48">
        <v>0</v>
      </c>
      <c r="E58" s="49">
        <v>0</v>
      </c>
      <c r="F58" s="45">
        <v>0</v>
      </c>
      <c r="G58" s="45">
        <v>0</v>
      </c>
      <c r="H58" s="45">
        <v>0</v>
      </c>
      <c r="I58" s="45">
        <v>0</v>
      </c>
      <c r="J58" s="45">
        <v>0</v>
      </c>
      <c r="K58" s="45">
        <v>0</v>
      </c>
      <c r="L58" s="45" t="str">
        <v>√</v>
      </c>
      <c r="M58" s="45" t="str">
        <v>√</v>
      </c>
      <c r="N58" s="45">
        <v>0</v>
      </c>
      <c r="O58" s="45">
        <v>0</v>
      </c>
      <c r="P58" s="57">
        <f t="shared" si="3"/>
        <v>0</v>
      </c>
      <c r="Q58" s="14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</row>
    <row r="59" spans="1:67">
      <c r="A59" s="8" t="str">
        <v>Epipactis purpurata</v>
      </c>
      <c r="B59" s="8" t="str">
        <v>Violet Helleborine</v>
      </c>
      <c r="C59" s="47" t="str">
        <v>x</v>
      </c>
      <c r="D59" s="48">
        <v>0</v>
      </c>
      <c r="E59" s="49">
        <v>0</v>
      </c>
      <c r="F59" s="45">
        <v>0</v>
      </c>
      <c r="G59" s="45">
        <v>0</v>
      </c>
      <c r="H59" s="45">
        <v>0</v>
      </c>
      <c r="I59" s="45">
        <v>0</v>
      </c>
      <c r="J59" s="45">
        <v>0</v>
      </c>
      <c r="K59" s="45">
        <v>0</v>
      </c>
      <c r="L59" s="45">
        <v>0</v>
      </c>
      <c r="M59" s="45" t="str">
        <v>√</v>
      </c>
      <c r="N59" s="45">
        <v>0</v>
      </c>
      <c r="O59" s="45">
        <v>0</v>
      </c>
      <c r="P59" s="57">
        <f t="shared" si="3"/>
        <v>0</v>
      </c>
      <c r="Q59" s="12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</row>
    <row r="60" spans="1:67">
      <c r="A60" s="8" t="str">
        <v>Equisetum sylvaticum</v>
      </c>
      <c r="B60" s="8" t="str">
        <v>Wood Horsetail</v>
      </c>
      <c r="C60" s="47">
        <v>0</v>
      </c>
      <c r="D60" s="48">
        <v>0</v>
      </c>
      <c r="E60" s="49" t="str">
        <v>x</v>
      </c>
      <c r="F60" s="45">
        <v>0</v>
      </c>
      <c r="G60" s="45">
        <v>0</v>
      </c>
      <c r="H60" s="45">
        <v>0</v>
      </c>
      <c r="I60" s="45">
        <v>0</v>
      </c>
      <c r="J60" s="45" t="str">
        <v>√</v>
      </c>
      <c r="K60" s="45" t="str">
        <v>√</v>
      </c>
      <c r="L60" s="45" t="str">
        <v>√</v>
      </c>
      <c r="M60" s="45" t="str">
        <v>√</v>
      </c>
      <c r="N60" s="45" t="str">
        <v>√</v>
      </c>
      <c r="O60" s="45" t="str">
        <v>√</v>
      </c>
      <c r="P60" s="57">
        <f t="shared" si="3"/>
        <v>0</v>
      </c>
      <c r="Q60" s="13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</row>
    <row r="61" spans="1:67">
      <c r="A61" s="8" t="str">
        <v>Euphorbia amygdaloides</v>
      </c>
      <c r="B61" s="8" t="str">
        <v>Wood Spurge</v>
      </c>
      <c r="C61" s="47" t="str">
        <v>x</v>
      </c>
      <c r="D61" s="48">
        <v>0</v>
      </c>
      <c r="E61" s="49">
        <v>0</v>
      </c>
      <c r="F61" s="45">
        <v>0</v>
      </c>
      <c r="G61" s="45">
        <v>0</v>
      </c>
      <c r="H61" s="45">
        <v>0</v>
      </c>
      <c r="I61" s="45" t="str">
        <v>√</v>
      </c>
      <c r="J61" s="45" t="str">
        <v>√</v>
      </c>
      <c r="K61" s="45">
        <v>0</v>
      </c>
      <c r="L61" s="45">
        <v>0</v>
      </c>
      <c r="M61" s="45">
        <v>0</v>
      </c>
      <c r="N61" s="45">
        <v>0</v>
      </c>
      <c r="O61" s="45">
        <v>0</v>
      </c>
      <c r="P61" s="57">
        <f t="shared" si="3"/>
        <v>0</v>
      </c>
      <c r="Q61" s="12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</row>
    <row r="62" spans="1:67">
      <c r="A62" s="8" t="str">
        <v>Festuca gigantea</v>
      </c>
      <c r="B62" s="8" t="str">
        <v>Great Fescue</v>
      </c>
      <c r="C62" s="47">
        <v>0</v>
      </c>
      <c r="D62" s="48" t="str">
        <v>x</v>
      </c>
      <c r="E62" s="49">
        <v>0</v>
      </c>
      <c r="F62" s="45">
        <v>0</v>
      </c>
      <c r="G62" s="45">
        <v>0</v>
      </c>
      <c r="H62" s="45">
        <v>0</v>
      </c>
      <c r="I62" s="45">
        <v>0</v>
      </c>
      <c r="J62" s="45">
        <v>0</v>
      </c>
      <c r="K62" s="45" t="str">
        <v>√</v>
      </c>
      <c r="L62" s="45" t="str">
        <v>√</v>
      </c>
      <c r="M62" s="45" t="str">
        <v>√</v>
      </c>
      <c r="N62" s="45">
        <v>0</v>
      </c>
      <c r="O62" s="45">
        <v>0</v>
      </c>
      <c r="P62" s="57">
        <f t="shared" si="3"/>
        <v>0</v>
      </c>
      <c r="Q62" s="14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</row>
    <row r="63" spans="1:67">
      <c r="A63" s="8" t="str">
        <v>Frangula alnus</v>
      </c>
      <c r="B63" s="8" t="str">
        <v>Alder Buckthorn</v>
      </c>
      <c r="C63" s="47">
        <v>0</v>
      </c>
      <c r="D63" s="48" t="str">
        <v>x</v>
      </c>
      <c r="E63" s="49">
        <v>0</v>
      </c>
      <c r="F63" s="45">
        <v>0</v>
      </c>
      <c r="G63" s="45">
        <v>0</v>
      </c>
      <c r="H63" s="45">
        <v>0</v>
      </c>
      <c r="I63" s="45">
        <v>0</v>
      </c>
      <c r="J63" s="45" t="str">
        <v>√</v>
      </c>
      <c r="K63" s="45" t="str">
        <v>√</v>
      </c>
      <c r="L63" s="45">
        <v>0</v>
      </c>
      <c r="M63" s="45">
        <v>0</v>
      </c>
      <c r="N63" s="45">
        <v>0</v>
      </c>
      <c r="O63" s="45">
        <v>0</v>
      </c>
      <c r="P63" s="57">
        <f t="shared" si="3"/>
        <v>0</v>
      </c>
      <c r="Q63" s="14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</row>
    <row r="64" spans="1:67">
      <c r="A64" s="8" t="str">
        <v>Galium odoratum</v>
      </c>
      <c r="B64" s="8" t="str">
        <v>Sweet Woodruff</v>
      </c>
      <c r="C64" s="47" t="str">
        <v>x</v>
      </c>
      <c r="D64" s="48">
        <v>0</v>
      </c>
      <c r="E64" s="49">
        <v>0</v>
      </c>
      <c r="F64" s="45">
        <v>0</v>
      </c>
      <c r="G64" s="45">
        <v>0</v>
      </c>
      <c r="H64" s="45">
        <v>0</v>
      </c>
      <c r="I64" s="45">
        <v>0</v>
      </c>
      <c r="J64" s="45" t="str">
        <v>√</v>
      </c>
      <c r="K64" s="45" t="str">
        <v>√</v>
      </c>
      <c r="L64" s="45">
        <v>0</v>
      </c>
      <c r="M64" s="45">
        <v>0</v>
      </c>
      <c r="N64" s="45">
        <v>0</v>
      </c>
      <c r="O64" s="45">
        <v>0</v>
      </c>
      <c r="P64" s="57">
        <f t="shared" si="3"/>
        <v>0</v>
      </c>
      <c r="Q64" s="12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</row>
    <row r="65" spans="1:67">
      <c r="A65" s="8" t="str">
        <v>Helleborus viridis</v>
      </c>
      <c r="B65" s="8" t="str">
        <v>Green Hellebore</v>
      </c>
      <c r="C65" s="47" t="str">
        <v>x</v>
      </c>
      <c r="D65" s="48">
        <v>0</v>
      </c>
      <c r="E65" s="49">
        <v>0</v>
      </c>
      <c r="F65" s="45">
        <v>0</v>
      </c>
      <c r="G65" s="45">
        <v>0</v>
      </c>
      <c r="H65" s="45" t="str">
        <v>√</v>
      </c>
      <c r="I65" s="45" t="str">
        <v>√</v>
      </c>
      <c r="J65" s="45">
        <v>0</v>
      </c>
      <c r="K65" s="45">
        <v>0</v>
      </c>
      <c r="L65" s="45">
        <v>0</v>
      </c>
      <c r="M65" s="45">
        <v>0</v>
      </c>
      <c r="N65" s="45">
        <v>0</v>
      </c>
      <c r="O65" s="45">
        <v>0</v>
      </c>
      <c r="P65" s="57">
        <f t="shared" si="3"/>
        <v>0</v>
      </c>
      <c r="Q65" s="13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</row>
    <row r="66" spans="1:67">
      <c r="A66" s="8" t="str">
        <v>Holcus mollis</v>
      </c>
      <c r="B66" s="8" t="str">
        <v>Creeping Soft-grass</v>
      </c>
      <c r="C66" s="47">
        <v>0</v>
      </c>
      <c r="D66" s="48" t="str">
        <v>x</v>
      </c>
      <c r="E66" s="49">
        <v>0</v>
      </c>
      <c r="F66" s="45">
        <v>0</v>
      </c>
      <c r="G66" s="45">
        <v>0</v>
      </c>
      <c r="H66" s="45">
        <v>0</v>
      </c>
      <c r="I66" s="45">
        <v>0</v>
      </c>
      <c r="J66" s="45">
        <v>0</v>
      </c>
      <c r="K66" s="45" t="str">
        <v>√</v>
      </c>
      <c r="L66" s="45" t="str">
        <v>√</v>
      </c>
      <c r="M66" s="45" t="str">
        <v>√</v>
      </c>
      <c r="N66" s="45" t="str">
        <v>√</v>
      </c>
      <c r="O66" s="45">
        <v>0</v>
      </c>
      <c r="P66" s="57">
        <f t="shared" si="3"/>
        <v>0</v>
      </c>
      <c r="Q66" s="12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</row>
    <row r="67" spans="1:67">
      <c r="A67" s="8" t="str">
        <v>Hyacinthoides non-scripta</v>
      </c>
      <c r="B67" s="8" t="str">
        <v>Bluebell</v>
      </c>
      <c r="C67" s="47">
        <v>0</v>
      </c>
      <c r="D67" s="48">
        <v>0</v>
      </c>
      <c r="E67" s="49" t="str">
        <v>x</v>
      </c>
      <c r="F67" s="45">
        <v>0</v>
      </c>
      <c r="G67" s="45">
        <v>0</v>
      </c>
      <c r="H67" s="45">
        <v>0</v>
      </c>
      <c r="I67" s="45" t="str">
        <v>√</v>
      </c>
      <c r="J67" s="45" t="str">
        <v>√</v>
      </c>
      <c r="K67" s="45">
        <v>0</v>
      </c>
      <c r="L67" s="45">
        <v>0</v>
      </c>
      <c r="M67" s="45">
        <v>0</v>
      </c>
      <c r="N67" s="45">
        <v>0</v>
      </c>
      <c r="O67" s="45">
        <v>0</v>
      </c>
      <c r="P67" s="57">
        <f t="shared" si="3"/>
        <v>0</v>
      </c>
      <c r="Q67" s="12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</row>
    <row r="68" spans="1:67">
      <c r="A68" s="8" t="str">
        <v xml:space="preserve">Hypericum androsaemum </v>
      </c>
      <c r="B68" s="8" t="str">
        <v>Tutsan</v>
      </c>
      <c r="C68" s="47">
        <v>0</v>
      </c>
      <c r="D68" s="48" t="str">
        <v>x</v>
      </c>
      <c r="E68" s="49">
        <v>0</v>
      </c>
      <c r="F68" s="45">
        <v>0</v>
      </c>
      <c r="G68" s="45">
        <v>0</v>
      </c>
      <c r="H68" s="45">
        <v>0</v>
      </c>
      <c r="I68" s="45">
        <v>0</v>
      </c>
      <c r="J68" s="45">
        <v>0</v>
      </c>
      <c r="K68" s="45" t="str">
        <v>√</v>
      </c>
      <c r="L68" s="45" t="str">
        <v>√</v>
      </c>
      <c r="M68" s="45" t="str">
        <v>√</v>
      </c>
      <c r="N68" s="45">
        <v>0</v>
      </c>
      <c r="O68" s="45">
        <v>0</v>
      </c>
      <c r="P68" s="57">
        <f t="shared" si="3"/>
        <v>0</v>
      </c>
      <c r="Q68" s="12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</row>
    <row r="69" spans="1:67">
      <c r="A69" s="8" t="str">
        <v>Hypericum pulchrum</v>
      </c>
      <c r="B69" s="8" t="str">
        <v>Slender St John's-wort</v>
      </c>
      <c r="C69" s="47">
        <v>0</v>
      </c>
      <c r="D69" s="48" t="str">
        <v>x</v>
      </c>
      <c r="E69" s="49">
        <v>0</v>
      </c>
      <c r="F69" s="45">
        <v>0</v>
      </c>
      <c r="G69" s="45">
        <v>0</v>
      </c>
      <c r="H69" s="45">
        <v>0</v>
      </c>
      <c r="I69" s="45">
        <v>0</v>
      </c>
      <c r="J69" s="45">
        <v>0</v>
      </c>
      <c r="K69" s="45" t="str">
        <v>√</v>
      </c>
      <c r="L69" s="45" t="str">
        <v>√</v>
      </c>
      <c r="M69" s="45" t="str">
        <v>√</v>
      </c>
      <c r="N69" s="45">
        <v>0</v>
      </c>
      <c r="O69" s="45">
        <v>0</v>
      </c>
      <c r="P69" s="57">
        <f t="shared" si="3"/>
        <v>0</v>
      </c>
      <c r="Q69" s="12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</row>
    <row r="70" spans="1:67">
      <c r="A70" s="8" t="str">
        <v>Ilex aquilfolium</v>
      </c>
      <c r="B70" s="8" t="str">
        <v>Holly</v>
      </c>
      <c r="C70" s="47">
        <v>0</v>
      </c>
      <c r="D70" s="48">
        <v>0</v>
      </c>
      <c r="E70" s="49" t="str">
        <v>x</v>
      </c>
      <c r="F70" s="45">
        <v>0</v>
      </c>
      <c r="G70" s="45">
        <v>0</v>
      </c>
      <c r="H70" s="45">
        <v>0</v>
      </c>
      <c r="I70" s="45">
        <v>0</v>
      </c>
      <c r="J70" s="45" t="str">
        <v>√</v>
      </c>
      <c r="K70" s="45" t="str">
        <v>√</v>
      </c>
      <c r="L70" s="45" t="str">
        <v>√</v>
      </c>
      <c r="M70" s="45" t="str">
        <v>√</v>
      </c>
      <c r="N70" s="45">
        <v>0</v>
      </c>
      <c r="O70" s="45">
        <v>0</v>
      </c>
      <c r="P70" s="57">
        <f t="shared" si="3"/>
        <v>0</v>
      </c>
      <c r="Q70" s="12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</row>
    <row r="71" spans="1:67">
      <c r="A71" s="8" t="str">
        <v>Iris foetidissima</v>
      </c>
      <c r="B71" s="8" t="str">
        <v>Stinking Iris</v>
      </c>
      <c r="C71" s="47">
        <v>0</v>
      </c>
      <c r="D71" s="48" t="str">
        <v>x</v>
      </c>
      <c r="E71" s="49">
        <v>0</v>
      </c>
      <c r="F71" s="45">
        <v>0</v>
      </c>
      <c r="G71" s="45">
        <v>0</v>
      </c>
      <c r="H71" s="45">
        <v>0</v>
      </c>
      <c r="I71" s="45">
        <v>0</v>
      </c>
      <c r="J71" s="45" t="str">
        <v>√</v>
      </c>
      <c r="K71" s="45" t="str">
        <v>√</v>
      </c>
      <c r="L71" s="45">
        <v>0</v>
      </c>
      <c r="M71" s="45">
        <v>0</v>
      </c>
      <c r="N71" s="45">
        <v>0</v>
      </c>
      <c r="O71" s="45">
        <v>0</v>
      </c>
      <c r="P71" s="57">
        <f t="shared" si="3"/>
        <v>0</v>
      </c>
      <c r="Q71" s="13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</row>
    <row r="72" spans="1:67" ht="13.5" customHeight="1">
      <c r="A72" s="8" t="str">
        <v>Lamiastrum galeobdolon</v>
      </c>
      <c r="B72" s="8" t="str">
        <v>Yellow Archangel</v>
      </c>
      <c r="C72" s="47" t="str">
        <v>x</v>
      </c>
      <c r="D72" s="48">
        <v>0</v>
      </c>
      <c r="E72" s="49">
        <v>0</v>
      </c>
      <c r="F72" s="45">
        <v>0</v>
      </c>
      <c r="G72" s="45">
        <v>0</v>
      </c>
      <c r="H72" s="45">
        <v>0</v>
      </c>
      <c r="I72" s="45">
        <v>0</v>
      </c>
      <c r="J72" s="45" t="str">
        <v>√</v>
      </c>
      <c r="K72" s="45" t="str">
        <v>√</v>
      </c>
      <c r="L72" s="45">
        <v>0</v>
      </c>
      <c r="M72" s="45">
        <v>0</v>
      </c>
      <c r="N72" s="45">
        <v>0</v>
      </c>
      <c r="O72" s="45">
        <v>0</v>
      </c>
      <c r="P72" s="57">
        <f t="shared" si="3"/>
        <v>0</v>
      </c>
      <c r="Q72" s="14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</row>
    <row r="73" spans="1:67">
      <c r="A73" s="8" t="str">
        <v>Lathraea squamaria</v>
      </c>
      <c r="B73" s="8" t="str">
        <v>Toothwort</v>
      </c>
      <c r="C73" s="47" t="str">
        <v>x</v>
      </c>
      <c r="D73" s="48">
        <v>0</v>
      </c>
      <c r="E73" s="49">
        <v>0</v>
      </c>
      <c r="F73" s="45">
        <v>0</v>
      </c>
      <c r="G73" s="45">
        <v>0</v>
      </c>
      <c r="H73" s="45">
        <v>0</v>
      </c>
      <c r="I73" s="45" t="str">
        <v>√</v>
      </c>
      <c r="J73" s="45" t="str">
        <v>√</v>
      </c>
      <c r="K73" s="45">
        <v>0</v>
      </c>
      <c r="L73" s="45">
        <v>0</v>
      </c>
      <c r="M73" s="45">
        <v>0</v>
      </c>
      <c r="N73" s="45">
        <v>0</v>
      </c>
      <c r="O73" s="45">
        <v>0</v>
      </c>
      <c r="P73" s="57">
        <f t="shared" si="3"/>
        <v>0</v>
      </c>
      <c r="Q73" s="12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</row>
    <row r="74" spans="1:67">
      <c r="A74" s="8" t="str">
        <v>Lathyrus linifolius</v>
      </c>
      <c r="B74" s="8" t="str">
        <v>Bitter-vetch</v>
      </c>
      <c r="C74" s="47">
        <v>0</v>
      </c>
      <c r="D74" s="48">
        <v>0</v>
      </c>
      <c r="E74" s="49" t="str">
        <v>x</v>
      </c>
      <c r="F74" s="45">
        <v>0</v>
      </c>
      <c r="G74" s="45">
        <v>0</v>
      </c>
      <c r="H74" s="45">
        <v>0</v>
      </c>
      <c r="I74" s="45" t="str">
        <v>√</v>
      </c>
      <c r="J74" s="45" t="str">
        <v>√</v>
      </c>
      <c r="K74" s="45" t="str">
        <v>√</v>
      </c>
      <c r="L74" s="45" t="str">
        <v>√</v>
      </c>
      <c r="M74" s="45">
        <v>0</v>
      </c>
      <c r="N74" s="45">
        <v>0</v>
      </c>
      <c r="O74" s="45">
        <v>0</v>
      </c>
      <c r="P74" s="57">
        <f t="shared" si="3"/>
        <v>0</v>
      </c>
      <c r="Q74" s="12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</row>
    <row r="75" spans="1:67">
      <c r="A75" s="8" t="str">
        <v>Lathyrus sylvestris</v>
      </c>
      <c r="B75" s="8" t="str">
        <v>Narrow-leaved Everlasting-pea</v>
      </c>
      <c r="C75" s="47">
        <v>0</v>
      </c>
      <c r="D75" s="48" t="str">
        <v>x</v>
      </c>
      <c r="E75" s="49">
        <v>0</v>
      </c>
      <c r="F75" s="45">
        <v>0</v>
      </c>
      <c r="G75" s="45">
        <v>0</v>
      </c>
      <c r="H75" s="45">
        <v>0</v>
      </c>
      <c r="I75" s="45">
        <v>0</v>
      </c>
      <c r="J75" s="45">
        <v>0</v>
      </c>
      <c r="K75" s="45" t="str">
        <v>√</v>
      </c>
      <c r="L75" s="45" t="str">
        <v>√</v>
      </c>
      <c r="M75" s="45" t="str">
        <v>√</v>
      </c>
      <c r="N75" s="45">
        <v>0</v>
      </c>
      <c r="O75" s="45">
        <v>0</v>
      </c>
      <c r="P75" s="57">
        <f t="shared" si="3"/>
        <v>0</v>
      </c>
      <c r="Q75" s="14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</row>
    <row r="76" spans="1:67">
      <c r="A76" s="8" t="str">
        <v xml:space="preserve">Luzula forsteri </v>
      </c>
      <c r="B76" s="8" t="str">
        <v>Southern Wood-rush</v>
      </c>
      <c r="C76" s="47" t="str">
        <v>x</v>
      </c>
      <c r="D76" s="48">
        <v>0</v>
      </c>
      <c r="E76" s="49">
        <v>0</v>
      </c>
      <c r="F76" s="45">
        <v>0</v>
      </c>
      <c r="G76" s="45">
        <v>0</v>
      </c>
      <c r="H76" s="45">
        <v>0</v>
      </c>
      <c r="I76" s="45" t="str">
        <v>√</v>
      </c>
      <c r="J76" s="45" t="str">
        <v>√</v>
      </c>
      <c r="K76" s="45" t="str">
        <v>√</v>
      </c>
      <c r="L76" s="45">
        <v>0</v>
      </c>
      <c r="M76" s="45">
        <v>0</v>
      </c>
      <c r="N76" s="45">
        <v>0</v>
      </c>
      <c r="O76" s="45">
        <v>0</v>
      </c>
      <c r="P76" s="57">
        <f t="shared" si="3"/>
        <v>0</v>
      </c>
      <c r="Q76" s="13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</row>
    <row r="77" spans="1:67">
      <c r="A77" s="8" t="str">
        <v>Luzula pilosa</v>
      </c>
      <c r="B77" s="8" t="str">
        <v>Hairy Wood-rush</v>
      </c>
      <c r="C77" s="47">
        <v>0</v>
      </c>
      <c r="D77" s="48" t="str">
        <v>x</v>
      </c>
      <c r="E77" s="49">
        <v>0</v>
      </c>
      <c r="F77" s="45">
        <v>0</v>
      </c>
      <c r="G77" s="45">
        <v>0</v>
      </c>
      <c r="H77" s="45">
        <v>0</v>
      </c>
      <c r="I77" s="45" t="str">
        <v>√</v>
      </c>
      <c r="J77" s="45" t="str">
        <v>√</v>
      </c>
      <c r="K77" s="45" t="str">
        <v>√</v>
      </c>
      <c r="L77" s="45">
        <v>0</v>
      </c>
      <c r="M77" s="45">
        <v>0</v>
      </c>
      <c r="N77" s="45">
        <v>0</v>
      </c>
      <c r="O77" s="45">
        <v>0</v>
      </c>
      <c r="P77" s="57">
        <f t="shared" si="3"/>
        <v>0</v>
      </c>
      <c r="Q77" s="14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</row>
    <row r="78" spans="1:67">
      <c r="A78" s="8" t="str">
        <v>Luzula sylvatica</v>
      </c>
      <c r="B78" s="8" t="str">
        <v>Great Wood-rush</v>
      </c>
      <c r="C78" s="47">
        <v>0</v>
      </c>
      <c r="D78" s="48" t="str">
        <v>x</v>
      </c>
      <c r="E78" s="49">
        <v>0</v>
      </c>
      <c r="F78" s="45">
        <v>0</v>
      </c>
      <c r="G78" s="45">
        <v>0</v>
      </c>
      <c r="H78" s="45">
        <v>0</v>
      </c>
      <c r="I78" s="45">
        <v>0</v>
      </c>
      <c r="J78" s="45" t="str">
        <v>√</v>
      </c>
      <c r="K78" s="45" t="str">
        <v>√</v>
      </c>
      <c r="L78" s="45">
        <v>0</v>
      </c>
      <c r="M78" s="45">
        <v>0</v>
      </c>
      <c r="N78" s="45">
        <v>0</v>
      </c>
      <c r="O78" s="45">
        <v>0</v>
      </c>
      <c r="P78" s="57">
        <f t="shared" si="3"/>
        <v>0</v>
      </c>
      <c r="Q78" s="13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</row>
    <row r="79" spans="1:67">
      <c r="A79" s="8" t="str">
        <v>Lysimachia nemorum</v>
      </c>
      <c r="B79" s="8" t="str">
        <v>Yellow Pimpernel</v>
      </c>
      <c r="C79" s="47">
        <v>0</v>
      </c>
      <c r="D79" s="48" t="str">
        <v>x</v>
      </c>
      <c r="E79" s="49">
        <v>0</v>
      </c>
      <c r="F79" s="45">
        <v>0</v>
      </c>
      <c r="G79" s="45">
        <v>0</v>
      </c>
      <c r="H79" s="45">
        <v>0</v>
      </c>
      <c r="I79" s="45">
        <v>0</v>
      </c>
      <c r="J79" s="45" t="str">
        <v>√</v>
      </c>
      <c r="K79" s="45" t="str">
        <v>√</v>
      </c>
      <c r="L79" s="45" t="str">
        <v>√</v>
      </c>
      <c r="M79" s="45" t="str">
        <v>√</v>
      </c>
      <c r="N79" s="45" t="str">
        <v>√</v>
      </c>
      <c r="O79" s="45">
        <v>0</v>
      </c>
      <c r="P79" s="57">
        <f t="shared" si="3"/>
        <v>0</v>
      </c>
      <c r="Q79" s="12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</row>
    <row r="80" spans="1:67">
      <c r="A80" s="8" t="str">
        <v>Malus sylvestris*</v>
      </c>
      <c r="B80" s="8" t="str">
        <v>Crab Apple</v>
      </c>
      <c r="C80" s="47">
        <v>0</v>
      </c>
      <c r="D80" s="48" t="str">
        <v>x</v>
      </c>
      <c r="E80" s="49">
        <v>0</v>
      </c>
      <c r="F80" s="45">
        <v>0</v>
      </c>
      <c r="G80" s="45">
        <v>0</v>
      </c>
      <c r="H80" s="45">
        <v>0</v>
      </c>
      <c r="I80" s="45" t="str">
        <v>√</v>
      </c>
      <c r="J80" s="45" t="str">
        <v>√</v>
      </c>
      <c r="K80" s="45">
        <v>0</v>
      </c>
      <c r="L80" s="45">
        <v>0</v>
      </c>
      <c r="M80" s="45">
        <v>0</v>
      </c>
      <c r="N80" s="45">
        <v>0</v>
      </c>
      <c r="O80" s="45">
        <v>0</v>
      </c>
      <c r="P80" s="57">
        <f t="shared" si="3"/>
        <v>0</v>
      </c>
      <c r="Q80" s="14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</row>
    <row r="81" spans="1:67">
      <c r="A81" s="8" t="str">
        <v>Melampyrum pratense</v>
      </c>
      <c r="B81" s="8" t="str">
        <v>Common Cow-wheat</v>
      </c>
      <c r="C81" s="47">
        <v>0</v>
      </c>
      <c r="D81" s="48" t="str">
        <v>x</v>
      </c>
      <c r="E81" s="49">
        <v>0</v>
      </c>
      <c r="F81" s="45">
        <v>0</v>
      </c>
      <c r="G81" s="45">
        <v>0</v>
      </c>
      <c r="H81" s="45">
        <v>0</v>
      </c>
      <c r="I81" s="45">
        <v>0</v>
      </c>
      <c r="J81" s="45" t="str">
        <v>√</v>
      </c>
      <c r="K81" s="45" t="str">
        <v>√</v>
      </c>
      <c r="L81" s="45" t="str">
        <v>√</v>
      </c>
      <c r="M81" s="45" t="str">
        <v>√</v>
      </c>
      <c r="N81" s="45" t="str">
        <v>√</v>
      </c>
      <c r="O81" s="45">
        <v>0</v>
      </c>
      <c r="P81" s="57">
        <f t="shared" si="3"/>
        <v>0</v>
      </c>
      <c r="Q81" s="13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</row>
    <row r="82" spans="1:67">
      <c r="A82" s="8" t="str">
        <v>Melica uniflora</v>
      </c>
      <c r="B82" s="8" t="str">
        <v>Wood Melick</v>
      </c>
      <c r="C82" s="47" t="str">
        <v>x</v>
      </c>
      <c r="D82" s="48">
        <v>0</v>
      </c>
      <c r="E82" s="49">
        <v>0</v>
      </c>
      <c r="F82" s="45">
        <v>0</v>
      </c>
      <c r="G82" s="45">
        <v>0</v>
      </c>
      <c r="H82" s="45">
        <v>0</v>
      </c>
      <c r="I82" s="45">
        <v>0</v>
      </c>
      <c r="J82" s="45" t="str">
        <v>√</v>
      </c>
      <c r="K82" s="45" t="str">
        <v>√</v>
      </c>
      <c r="L82" s="45">
        <v>0</v>
      </c>
      <c r="M82" s="45">
        <v>0</v>
      </c>
      <c r="N82" s="45">
        <v>0</v>
      </c>
      <c r="O82" s="45">
        <v>0</v>
      </c>
      <c r="P82" s="57">
        <f t="shared" si="3"/>
        <v>0</v>
      </c>
      <c r="Q82" s="12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</row>
    <row r="83" spans="1:67">
      <c r="A83" s="8" t="str">
        <v>Milium effusum</v>
      </c>
      <c r="B83" s="8" t="str">
        <v>Wood Millet</v>
      </c>
      <c r="C83" s="47">
        <v>0</v>
      </c>
      <c r="D83" s="48" t="str">
        <v>x</v>
      </c>
      <c r="E83" s="49">
        <v>0</v>
      </c>
      <c r="F83" s="45">
        <v>0</v>
      </c>
      <c r="G83" s="45">
        <v>0</v>
      </c>
      <c r="H83" s="45">
        <v>0</v>
      </c>
      <c r="I83" s="45">
        <v>0</v>
      </c>
      <c r="J83" s="45" t="str">
        <v>√</v>
      </c>
      <c r="K83" s="45" t="str">
        <v>√</v>
      </c>
      <c r="L83" s="45" t="str">
        <v>√</v>
      </c>
      <c r="M83" s="45">
        <v>0</v>
      </c>
      <c r="N83" s="45">
        <v>0</v>
      </c>
      <c r="O83" s="45">
        <v>0</v>
      </c>
      <c r="P83" s="57">
        <f t="shared" si="3"/>
        <v>0</v>
      </c>
      <c r="Q83" s="13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</row>
    <row r="84" spans="1:67">
      <c r="A84" s="8" t="str">
        <v>Moehringia trinervia</v>
      </c>
      <c r="B84" s="8" t="str">
        <v>Three-nerved Sandwort</v>
      </c>
      <c r="C84" s="47">
        <v>0</v>
      </c>
      <c r="D84" s="48" t="str">
        <v>x</v>
      </c>
      <c r="E84" s="49">
        <v>0</v>
      </c>
      <c r="F84" s="45">
        <v>0</v>
      </c>
      <c r="G84" s="45">
        <v>0</v>
      </c>
      <c r="H84" s="45">
        <v>0</v>
      </c>
      <c r="I84" s="45">
        <v>0</v>
      </c>
      <c r="J84" s="45" t="str">
        <v>√</v>
      </c>
      <c r="K84" s="45" t="str">
        <v>√</v>
      </c>
      <c r="L84" s="45">
        <v>0</v>
      </c>
      <c r="M84" s="45">
        <v>0</v>
      </c>
      <c r="N84" s="45">
        <v>0</v>
      </c>
      <c r="O84" s="45">
        <v>0</v>
      </c>
      <c r="P84" s="57">
        <f t="shared" si="3"/>
        <v>0</v>
      </c>
      <c r="Q84" s="14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</row>
    <row r="85" spans="1:67">
      <c r="A85" s="8" t="str">
        <v>Narcissus pseudonarcissus*</v>
      </c>
      <c r="B85" s="8" t="str">
        <v>Wild Daffodil</v>
      </c>
      <c r="C85" s="47" t="str">
        <v>x</v>
      </c>
      <c r="D85" s="48">
        <v>0</v>
      </c>
      <c r="E85" s="49">
        <v>0</v>
      </c>
      <c r="F85" s="45">
        <v>0</v>
      </c>
      <c r="G85" s="45">
        <v>0</v>
      </c>
      <c r="H85" s="45">
        <v>0</v>
      </c>
      <c r="I85" s="45" t="str">
        <v>√</v>
      </c>
      <c r="J85" s="45" t="str">
        <v>√</v>
      </c>
      <c r="K85" s="45">
        <v>0</v>
      </c>
      <c r="L85" s="45">
        <v>0</v>
      </c>
      <c r="M85" s="45">
        <v>0</v>
      </c>
      <c r="N85" s="45">
        <v>0</v>
      </c>
      <c r="O85" s="45">
        <v>0</v>
      </c>
      <c r="P85" s="57">
        <f t="shared" si="3"/>
        <v>0</v>
      </c>
      <c r="Q85" s="14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</row>
    <row r="86" spans="1:67">
      <c r="A86" s="8" t="str">
        <v>Neottia nidus-avis</v>
      </c>
      <c r="B86" s="8" t="str">
        <v>Bird's-nest Orchid</v>
      </c>
      <c r="C86" s="47" t="str">
        <v>x</v>
      </c>
      <c r="D86" s="48">
        <v>0</v>
      </c>
      <c r="E86" s="49">
        <v>0</v>
      </c>
      <c r="F86" s="45">
        <v>0</v>
      </c>
      <c r="G86" s="45">
        <v>0</v>
      </c>
      <c r="H86" s="45">
        <v>0</v>
      </c>
      <c r="I86" s="45">
        <v>0</v>
      </c>
      <c r="J86" s="45" t="str">
        <v>√</v>
      </c>
      <c r="K86" s="45" t="str">
        <v>√</v>
      </c>
      <c r="L86" s="45" t="str">
        <v>√</v>
      </c>
      <c r="M86" s="45">
        <v>0</v>
      </c>
      <c r="N86" s="45">
        <v>0</v>
      </c>
      <c r="O86" s="45">
        <v>0</v>
      </c>
      <c r="P86" s="57">
        <f t="shared" si="3"/>
        <v>0</v>
      </c>
      <c r="Q86" s="14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</row>
    <row r="87" spans="1:67">
      <c r="A87" s="8" t="str">
        <v>Orchis mascula</v>
      </c>
      <c r="B87" s="8" t="str">
        <v>Early Purple Orchid</v>
      </c>
      <c r="C87" s="47" t="str">
        <v>x</v>
      </c>
      <c r="D87" s="48">
        <v>0</v>
      </c>
      <c r="E87" s="49">
        <v>0</v>
      </c>
      <c r="F87" s="45">
        <v>0</v>
      </c>
      <c r="G87" s="45">
        <v>0</v>
      </c>
      <c r="H87" s="45">
        <v>0</v>
      </c>
      <c r="I87" s="45" t="str">
        <v>√</v>
      </c>
      <c r="J87" s="45" t="str">
        <v>√</v>
      </c>
      <c r="K87" s="45" t="str">
        <v>√</v>
      </c>
      <c r="L87" s="45">
        <v>0</v>
      </c>
      <c r="M87" s="45">
        <v>0</v>
      </c>
      <c r="N87" s="45">
        <v>0</v>
      </c>
      <c r="O87" s="45">
        <v>0</v>
      </c>
      <c r="P87" s="57">
        <f t="shared" si="3"/>
        <v>0</v>
      </c>
      <c r="Q87" s="14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</row>
    <row r="88" spans="1:67">
      <c r="A88" s="8" t="str">
        <v>Orchis purpurea</v>
      </c>
      <c r="B88" s="8" t="str">
        <v>Lady Orchid</v>
      </c>
      <c r="C88" s="47">
        <v>0</v>
      </c>
      <c r="D88" s="48" t="str">
        <v>x</v>
      </c>
      <c r="E88" s="49">
        <v>0</v>
      </c>
      <c r="F88" s="45">
        <v>0</v>
      </c>
      <c r="G88" s="45">
        <v>0</v>
      </c>
      <c r="H88" s="45">
        <v>0</v>
      </c>
      <c r="I88" s="45">
        <v>0</v>
      </c>
      <c r="J88" s="45" t="str">
        <v>√</v>
      </c>
      <c r="K88" s="45" t="str">
        <v>√</v>
      </c>
      <c r="L88" s="45">
        <v>0</v>
      </c>
      <c r="M88" s="45">
        <v>0</v>
      </c>
      <c r="N88" s="45">
        <v>0</v>
      </c>
      <c r="O88" s="45">
        <v>0</v>
      </c>
      <c r="P88" s="57">
        <f t="shared" si="3"/>
        <v>0</v>
      </c>
      <c r="Q88" s="12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</row>
    <row r="89" spans="1:67">
      <c r="A89" s="8" t="str">
        <v>Oreopteris limbosperma</v>
      </c>
      <c r="B89" s="8" t="str">
        <v>Lemon-scented Fern</v>
      </c>
      <c r="C89" s="47">
        <v>0</v>
      </c>
      <c r="D89" s="48" t="str">
        <v>x</v>
      </c>
      <c r="E89" s="49">
        <v>0</v>
      </c>
      <c r="F89" s="45">
        <v>0</v>
      </c>
      <c r="G89" s="45">
        <v>0</v>
      </c>
      <c r="H89" s="45">
        <v>0</v>
      </c>
      <c r="I89" s="45">
        <v>0</v>
      </c>
      <c r="J89" s="45">
        <v>0</v>
      </c>
      <c r="K89" s="45">
        <v>0</v>
      </c>
      <c r="L89" s="45" t="str">
        <v>√</v>
      </c>
      <c r="M89" s="45" t="str">
        <v>√</v>
      </c>
      <c r="N89" s="45">
        <v>0</v>
      </c>
      <c r="O89" s="45">
        <v>0</v>
      </c>
      <c r="P89" s="57">
        <f t="shared" si="3"/>
        <v>0</v>
      </c>
      <c r="Q89" s="13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</row>
    <row r="90" spans="1:67">
      <c r="A90" s="8" t="str">
        <v>Oxalis acetosella</v>
      </c>
      <c r="B90" s="8" t="str">
        <v>Wood-sorrel</v>
      </c>
      <c r="C90" s="47">
        <v>0</v>
      </c>
      <c r="D90" s="48" t="str">
        <v>x</v>
      </c>
      <c r="E90" s="49">
        <v>0</v>
      </c>
      <c r="F90" s="45">
        <v>0</v>
      </c>
      <c r="G90" s="45">
        <v>0</v>
      </c>
      <c r="H90" s="45">
        <v>0</v>
      </c>
      <c r="I90" s="45" t="str">
        <v>√</v>
      </c>
      <c r="J90" s="45" t="str">
        <v>√</v>
      </c>
      <c r="K90" s="45">
        <v>0</v>
      </c>
      <c r="L90" s="45">
        <v>0</v>
      </c>
      <c r="M90" s="45">
        <v>0</v>
      </c>
      <c r="N90" s="45">
        <v>0</v>
      </c>
      <c r="O90" s="45">
        <v>0</v>
      </c>
      <c r="P90" s="57">
        <f t="shared" si="3"/>
        <v>0</v>
      </c>
      <c r="Q90" s="14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</row>
    <row r="91" spans="1:67">
      <c r="A91" s="8" t="str">
        <v>Paris quadrifolia</v>
      </c>
      <c r="B91" s="8" t="str">
        <v>Herb-Paris</v>
      </c>
      <c r="C91" s="47" t="str">
        <v>x</v>
      </c>
      <c r="D91" s="48">
        <v>0</v>
      </c>
      <c r="E91" s="49">
        <v>0</v>
      </c>
      <c r="F91" s="45">
        <v>0</v>
      </c>
      <c r="G91" s="45">
        <v>0</v>
      </c>
      <c r="H91" s="45">
        <v>0</v>
      </c>
      <c r="I91" s="45">
        <v>0</v>
      </c>
      <c r="J91" s="45" t="str">
        <v>√</v>
      </c>
      <c r="K91" s="45" t="str">
        <v>√</v>
      </c>
      <c r="L91" s="45" t="str">
        <v>√</v>
      </c>
      <c r="M91" s="45">
        <v>0</v>
      </c>
      <c r="N91" s="45">
        <v>0</v>
      </c>
      <c r="O91" s="45">
        <v>0</v>
      </c>
      <c r="P91" s="57">
        <f t="shared" si="3"/>
        <v>0</v>
      </c>
      <c r="Q91" s="13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</row>
    <row r="92" spans="1:67">
      <c r="A92" s="8" t="str">
        <v>Phyllitis scolopendrium*</v>
      </c>
      <c r="B92" s="8" t="str">
        <v>Hart's-tongue</v>
      </c>
      <c r="C92" s="47">
        <v>0</v>
      </c>
      <c r="D92" s="48" t="str">
        <v>x</v>
      </c>
      <c r="E92" s="49">
        <v>0</v>
      </c>
      <c r="F92" s="45">
        <v>0</v>
      </c>
      <c r="G92" s="45">
        <v>0</v>
      </c>
      <c r="H92" s="45">
        <v>0</v>
      </c>
      <c r="I92" s="45">
        <v>0</v>
      </c>
      <c r="J92" s="45">
        <v>0</v>
      </c>
      <c r="K92" s="45">
        <v>0</v>
      </c>
      <c r="L92" s="45" t="str">
        <v>√</v>
      </c>
      <c r="M92" s="45" t="str">
        <v>√</v>
      </c>
      <c r="N92" s="45">
        <v>0</v>
      </c>
      <c r="O92" s="45">
        <v>0</v>
      </c>
      <c r="P92" s="57">
        <f t="shared" si="3"/>
        <v>0</v>
      </c>
      <c r="Q92" s="12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</row>
    <row r="93" spans="1:67">
      <c r="A93" s="8" t="str">
        <v>Pimpinella major</v>
      </c>
      <c r="B93" s="8" t="str">
        <v>Great  Burnet-saxifrage</v>
      </c>
      <c r="C93" s="47">
        <v>0</v>
      </c>
      <c r="D93" s="48">
        <v>0</v>
      </c>
      <c r="E93" s="49" t="str">
        <v>x</v>
      </c>
      <c r="F93" s="45">
        <v>0</v>
      </c>
      <c r="G93" s="45">
        <v>0</v>
      </c>
      <c r="H93" s="45">
        <v>0</v>
      </c>
      <c r="I93" s="45">
        <v>0</v>
      </c>
      <c r="J93" s="45">
        <v>0</v>
      </c>
      <c r="K93" s="45" t="str">
        <v>√</v>
      </c>
      <c r="L93" s="45" t="str">
        <v>√</v>
      </c>
      <c r="M93" s="45">
        <v>0</v>
      </c>
      <c r="N93" s="45">
        <v>0</v>
      </c>
      <c r="O93" s="45">
        <v>0</v>
      </c>
      <c r="P93" s="57">
        <f t="shared" si="3"/>
        <v>0</v>
      </c>
      <c r="Q93" s="14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</row>
    <row r="94" spans="1:67">
      <c r="A94" s="8" t="str">
        <v>Platanthera chlorantha</v>
      </c>
      <c r="B94" s="8" t="str">
        <v>Greater Butterfly-orchid</v>
      </c>
      <c r="C94" s="47" t="str">
        <v>x</v>
      </c>
      <c r="D94" s="48">
        <v>0</v>
      </c>
      <c r="E94" s="49">
        <v>0</v>
      </c>
      <c r="F94" s="45">
        <v>0</v>
      </c>
      <c r="G94" s="45">
        <v>0</v>
      </c>
      <c r="H94" s="45">
        <v>0</v>
      </c>
      <c r="I94" s="45">
        <v>0</v>
      </c>
      <c r="J94" s="45">
        <v>0</v>
      </c>
      <c r="K94" s="45" t="str">
        <v>√</v>
      </c>
      <c r="L94" s="45" t="str">
        <v>√</v>
      </c>
      <c r="M94" s="45">
        <v>0</v>
      </c>
      <c r="N94" s="45">
        <v>0</v>
      </c>
      <c r="O94" s="45">
        <v>0</v>
      </c>
      <c r="P94" s="57">
        <f t="shared" ref="P94:P135" si="4">COUNTA(Q94:AK94)</f>
        <v>0</v>
      </c>
      <c r="Q94" s="12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</row>
    <row r="95" spans="1:67">
      <c r="A95" s="8" t="str">
        <v>Poa nemoralis</v>
      </c>
      <c r="B95" s="8" t="str">
        <v>Wood Meadow-grass</v>
      </c>
      <c r="C95" s="47">
        <v>0</v>
      </c>
      <c r="D95" s="48" t="str">
        <v>x</v>
      </c>
      <c r="E95" s="49">
        <v>0</v>
      </c>
      <c r="F95" s="45">
        <v>0</v>
      </c>
      <c r="G95" s="45">
        <v>0</v>
      </c>
      <c r="H95" s="45">
        <v>0</v>
      </c>
      <c r="I95" s="45">
        <v>0</v>
      </c>
      <c r="J95" s="45">
        <v>0</v>
      </c>
      <c r="K95" s="45" t="str">
        <v>√</v>
      </c>
      <c r="L95" s="45" t="str">
        <v>√</v>
      </c>
      <c r="M95" s="45">
        <v>0</v>
      </c>
      <c r="N95" s="45">
        <v>0</v>
      </c>
      <c r="O95" s="45">
        <v>0</v>
      </c>
      <c r="P95" s="57">
        <f t="shared" si="4"/>
        <v>0</v>
      </c>
      <c r="Q95" s="14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</row>
    <row r="96" spans="1:67">
      <c r="A96" s="8" t="str">
        <v>Polygonatum multiflorum</v>
      </c>
      <c r="B96" s="8" t="str">
        <v>Solomon's-seal</v>
      </c>
      <c r="C96" s="47" t="str">
        <v>x</v>
      </c>
      <c r="D96" s="48">
        <v>0</v>
      </c>
      <c r="E96" s="49">
        <v>0</v>
      </c>
      <c r="F96" s="45">
        <v>0</v>
      </c>
      <c r="G96" s="45">
        <v>0</v>
      </c>
      <c r="H96" s="45">
        <v>0</v>
      </c>
      <c r="I96" s="45">
        <v>0</v>
      </c>
      <c r="J96" s="45" t="str">
        <v>√</v>
      </c>
      <c r="K96" s="45" t="str">
        <v>√</v>
      </c>
      <c r="L96" s="45">
        <v>0</v>
      </c>
      <c r="M96" s="45">
        <v>0</v>
      </c>
      <c r="N96" s="45">
        <v>0</v>
      </c>
      <c r="O96" s="45">
        <v>0</v>
      </c>
      <c r="P96" s="57">
        <f t="shared" si="4"/>
        <v>0</v>
      </c>
      <c r="Q96" s="14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</row>
    <row r="97" spans="1:67">
      <c r="A97" s="8" t="str">
        <v>Polypodium vulgare (sensu lato)</v>
      </c>
      <c r="B97" s="8" t="str">
        <v>Polypody (all species)</v>
      </c>
      <c r="C97" s="47" t="str">
        <v>x</v>
      </c>
      <c r="D97" s="48">
        <v>0</v>
      </c>
      <c r="E97" s="49">
        <v>0</v>
      </c>
      <c r="F97" s="45">
        <v>0</v>
      </c>
      <c r="G97" s="45">
        <v>0</v>
      </c>
      <c r="H97" s="45">
        <v>0</v>
      </c>
      <c r="I97" s="45">
        <v>0</v>
      </c>
      <c r="J97" s="45">
        <v>0</v>
      </c>
      <c r="K97" s="45">
        <v>0</v>
      </c>
      <c r="L97" s="45">
        <v>0</v>
      </c>
      <c r="M97" s="45">
        <v>0</v>
      </c>
      <c r="N97" s="45">
        <v>0</v>
      </c>
      <c r="O97" s="45">
        <v>0</v>
      </c>
      <c r="P97" s="57">
        <f t="shared" si="4"/>
        <v>0</v>
      </c>
      <c r="Q97" s="14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</row>
    <row r="98" spans="1:67">
      <c r="A98" s="8" t="str">
        <v>Polystichum aculearum</v>
      </c>
      <c r="B98" s="8" t="str">
        <v>Hard Shield-fern</v>
      </c>
      <c r="C98" s="47" t="str">
        <v>x</v>
      </c>
      <c r="D98" s="48">
        <v>0</v>
      </c>
      <c r="E98" s="49">
        <v>0</v>
      </c>
      <c r="F98" s="45">
        <v>0</v>
      </c>
      <c r="G98" s="45">
        <v>0</v>
      </c>
      <c r="H98" s="45">
        <v>0</v>
      </c>
      <c r="I98" s="45">
        <v>0</v>
      </c>
      <c r="J98" s="45">
        <v>0</v>
      </c>
      <c r="K98" s="45">
        <v>0</v>
      </c>
      <c r="L98" s="45" t="str">
        <v>√</v>
      </c>
      <c r="M98" s="45" t="str">
        <v>√</v>
      </c>
      <c r="N98" s="45">
        <v>0</v>
      </c>
      <c r="O98" s="45">
        <v>0</v>
      </c>
      <c r="P98" s="57">
        <f t="shared" si="4"/>
        <v>0</v>
      </c>
      <c r="Q98" s="13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</row>
    <row r="99" spans="1:67">
      <c r="A99" s="8" t="str">
        <v>Polystichum setiferum</v>
      </c>
      <c r="B99" s="8" t="str">
        <v>Soft Shield-fern</v>
      </c>
      <c r="C99" s="47">
        <v>0</v>
      </c>
      <c r="D99" s="48" t="str">
        <v>x</v>
      </c>
      <c r="E99" s="49">
        <v>0</v>
      </c>
      <c r="F99" s="45">
        <v>0</v>
      </c>
      <c r="G99" s="45">
        <v>0</v>
      </c>
      <c r="H99" s="45">
        <v>0</v>
      </c>
      <c r="I99" s="45">
        <v>0</v>
      </c>
      <c r="J99" s="45">
        <v>0</v>
      </c>
      <c r="K99" s="45">
        <v>0</v>
      </c>
      <c r="L99" s="45" t="str">
        <v>√</v>
      </c>
      <c r="M99" s="45" t="str">
        <v>√</v>
      </c>
      <c r="N99" s="45">
        <v>0</v>
      </c>
      <c r="O99" s="45">
        <v>0</v>
      </c>
      <c r="P99" s="57">
        <f t="shared" si="4"/>
        <v>0</v>
      </c>
      <c r="Q99" s="13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</row>
    <row r="100" spans="1:67">
      <c r="A100" s="8" t="str">
        <v>Populus tremula*</v>
      </c>
      <c r="B100" s="8" t="str">
        <v>Aspen</v>
      </c>
      <c r="C100" s="47">
        <v>0</v>
      </c>
      <c r="D100" s="48" t="str">
        <v>x</v>
      </c>
      <c r="E100" s="49">
        <v>0</v>
      </c>
      <c r="F100" s="45">
        <v>0</v>
      </c>
      <c r="G100" s="45" t="str">
        <v>√</v>
      </c>
      <c r="H100" s="45" t="str">
        <v>√</v>
      </c>
      <c r="I100" s="45">
        <v>0</v>
      </c>
      <c r="J100" s="45">
        <v>0</v>
      </c>
      <c r="K100" s="45">
        <v>0</v>
      </c>
      <c r="L100" s="45">
        <v>0</v>
      </c>
      <c r="M100" s="45">
        <v>0</v>
      </c>
      <c r="N100" s="45">
        <v>0</v>
      </c>
      <c r="O100" s="45">
        <v>0</v>
      </c>
      <c r="P100" s="57">
        <f t="shared" si="4"/>
        <v>0</v>
      </c>
      <c r="Q100" s="13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</row>
    <row r="101" spans="1:67">
      <c r="A101" s="8" t="str">
        <v>Potentilla sterilis</v>
      </c>
      <c r="B101" s="8" t="str">
        <v>Barren Strawberry</v>
      </c>
      <c r="C101" s="47">
        <v>0</v>
      </c>
      <c r="D101" s="48" t="str">
        <v>x</v>
      </c>
      <c r="E101" s="49">
        <v>0</v>
      </c>
      <c r="F101" s="45">
        <v>0</v>
      </c>
      <c r="G101" s="45">
        <v>0</v>
      </c>
      <c r="H101" s="45">
        <v>0</v>
      </c>
      <c r="I101" s="45">
        <v>0</v>
      </c>
      <c r="J101" s="45">
        <v>0</v>
      </c>
      <c r="K101" s="45">
        <v>0</v>
      </c>
      <c r="L101" s="45" t="str">
        <v>√</v>
      </c>
      <c r="M101" s="45" t="str">
        <v>√</v>
      </c>
      <c r="N101" s="45">
        <v>0</v>
      </c>
      <c r="O101" s="45">
        <v>0</v>
      </c>
      <c r="P101" s="57">
        <f t="shared" si="4"/>
        <v>0</v>
      </c>
      <c r="Q101" s="13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</row>
    <row r="102" spans="1:67">
      <c r="A102" s="8" t="str">
        <v>Primula vulgaris</v>
      </c>
      <c r="B102" s="8" t="str">
        <v>Primrose*</v>
      </c>
      <c r="C102" s="47">
        <v>0</v>
      </c>
      <c r="D102" s="48" t="str">
        <v>x</v>
      </c>
      <c r="E102" s="49">
        <v>0</v>
      </c>
      <c r="F102" s="45">
        <v>0</v>
      </c>
      <c r="G102" s="45">
        <v>0</v>
      </c>
      <c r="H102" s="45" t="str">
        <v>√</v>
      </c>
      <c r="I102" s="45" t="str">
        <v>√</v>
      </c>
      <c r="J102" s="45" t="str">
        <v>√</v>
      </c>
      <c r="K102" s="45" t="str">
        <v>√</v>
      </c>
      <c r="L102" s="45">
        <v>0</v>
      </c>
      <c r="M102" s="45">
        <v>0</v>
      </c>
      <c r="N102" s="45">
        <v>0</v>
      </c>
      <c r="O102" s="45">
        <v>0</v>
      </c>
      <c r="P102" s="57">
        <f t="shared" si="4"/>
        <v>0</v>
      </c>
      <c r="Q102" s="12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</row>
    <row r="103" spans="1:67">
      <c r="A103" s="8" t="str">
        <v>Prunus avium</v>
      </c>
      <c r="B103" s="8" t="str">
        <v>Wild Cherry</v>
      </c>
      <c r="C103" s="47">
        <v>0</v>
      </c>
      <c r="D103" s="48">
        <v>0</v>
      </c>
      <c r="E103" s="49" t="str">
        <v>x</v>
      </c>
      <c r="F103" s="45">
        <v>0</v>
      </c>
      <c r="G103" s="45">
        <v>0</v>
      </c>
      <c r="H103" s="45">
        <v>0</v>
      </c>
      <c r="I103" s="45" t="str">
        <v>√</v>
      </c>
      <c r="J103" s="45" t="str">
        <v>√</v>
      </c>
      <c r="K103" s="45">
        <v>0</v>
      </c>
      <c r="L103" s="45">
        <v>0</v>
      </c>
      <c r="M103" s="45">
        <v>0</v>
      </c>
      <c r="N103" s="45">
        <v>0</v>
      </c>
      <c r="O103" s="45">
        <v>0</v>
      </c>
      <c r="P103" s="57">
        <f t="shared" si="4"/>
        <v>0</v>
      </c>
      <c r="Q103" s="12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</row>
    <row r="104" spans="1:67">
      <c r="A104" s="8" t="str">
        <v>Quercus petraea*</v>
      </c>
      <c r="B104" s="8" t="str">
        <v>Sessile Oak</v>
      </c>
      <c r="C104" s="47">
        <v>0</v>
      </c>
      <c r="D104" s="48" t="str">
        <v>x</v>
      </c>
      <c r="E104" s="49">
        <v>0</v>
      </c>
      <c r="F104" s="45">
        <v>0</v>
      </c>
      <c r="G104" s="45">
        <v>0</v>
      </c>
      <c r="H104" s="45">
        <v>0</v>
      </c>
      <c r="I104" s="45" t="str">
        <v>√</v>
      </c>
      <c r="J104" s="45" t="str">
        <v>√</v>
      </c>
      <c r="K104" s="45">
        <v>0</v>
      </c>
      <c r="L104" s="45">
        <v>0</v>
      </c>
      <c r="M104" s="45">
        <v>0</v>
      </c>
      <c r="N104" s="45">
        <v>0</v>
      </c>
      <c r="O104" s="45">
        <v>0</v>
      </c>
      <c r="P104" s="57">
        <f t="shared" si="4"/>
        <v>0</v>
      </c>
      <c r="Q104" s="12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</row>
    <row r="105" spans="1:67">
      <c r="A105" s="8" t="str">
        <v>Radiola linoides</v>
      </c>
      <c r="B105" s="8" t="str">
        <v>Allseed</v>
      </c>
      <c r="C105" s="47">
        <v>0</v>
      </c>
      <c r="D105" s="48" t="str">
        <v>x</v>
      </c>
      <c r="E105" s="49">
        <v>0</v>
      </c>
      <c r="F105" s="45">
        <v>0</v>
      </c>
      <c r="G105" s="45">
        <v>0</v>
      </c>
      <c r="H105" s="45">
        <v>0</v>
      </c>
      <c r="I105" s="45">
        <v>0</v>
      </c>
      <c r="J105" s="45">
        <v>0</v>
      </c>
      <c r="K105" s="45">
        <v>0</v>
      </c>
      <c r="L105" s="45" t="str">
        <v>√</v>
      </c>
      <c r="M105" s="45" t="str">
        <v>√</v>
      </c>
      <c r="N105" s="45">
        <v>0</v>
      </c>
      <c r="O105" s="45">
        <v>0</v>
      </c>
      <c r="P105" s="57">
        <f t="shared" si="4"/>
        <v>0</v>
      </c>
      <c r="Q105" s="14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</row>
    <row r="106" spans="1:67">
      <c r="A106" s="8" t="str">
        <v>Ranunculus auricomus</v>
      </c>
      <c r="B106" s="8" t="str">
        <v>Goldilocks Buttercup</v>
      </c>
      <c r="C106" s="47" t="str">
        <v>x</v>
      </c>
      <c r="D106" s="48">
        <v>0</v>
      </c>
      <c r="E106" s="49">
        <v>0</v>
      </c>
      <c r="F106" s="45">
        <v>0</v>
      </c>
      <c r="G106" s="45">
        <v>0</v>
      </c>
      <c r="H106" s="45">
        <v>0</v>
      </c>
      <c r="I106" s="45" t="str">
        <v>√</v>
      </c>
      <c r="J106" s="45" t="str">
        <v>√</v>
      </c>
      <c r="K106" s="45" t="str">
        <v>√</v>
      </c>
      <c r="L106" s="45">
        <v>0</v>
      </c>
      <c r="M106" s="45">
        <v>0</v>
      </c>
      <c r="N106" s="45">
        <v>0</v>
      </c>
      <c r="O106" s="45">
        <v>0</v>
      </c>
      <c r="P106" s="57">
        <f t="shared" si="4"/>
        <v>0</v>
      </c>
      <c r="Q106" s="12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</row>
    <row r="107" spans="1:67">
      <c r="A107" s="8" t="str">
        <v>Ribes nigrum*</v>
      </c>
      <c r="B107" s="8" t="str">
        <v>Black Currant</v>
      </c>
      <c r="C107" s="47">
        <v>0</v>
      </c>
      <c r="D107" s="48" t="str">
        <v>x</v>
      </c>
      <c r="E107" s="49">
        <v>0</v>
      </c>
      <c r="F107" s="45">
        <v>0</v>
      </c>
      <c r="G107" s="45">
        <v>0</v>
      </c>
      <c r="H107" s="45">
        <v>0</v>
      </c>
      <c r="I107" s="45" t="str">
        <v>√</v>
      </c>
      <c r="J107" s="45" t="str">
        <v>√</v>
      </c>
      <c r="K107" s="45">
        <v>0</v>
      </c>
      <c r="L107" s="45">
        <v>0</v>
      </c>
      <c r="M107" s="45">
        <v>0</v>
      </c>
      <c r="N107" s="45">
        <v>0</v>
      </c>
      <c r="O107" s="45">
        <v>0</v>
      </c>
      <c r="P107" s="57">
        <f t="shared" si="4"/>
        <v>0</v>
      </c>
      <c r="Q107" s="13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</row>
    <row r="108" spans="1:67">
      <c r="A108" s="8" t="str">
        <v>Ribes rubrum*</v>
      </c>
      <c r="B108" s="8" t="str">
        <v>Red Currant</v>
      </c>
      <c r="C108" s="47">
        <v>0</v>
      </c>
      <c r="D108" s="48" t="str">
        <v>x</v>
      </c>
      <c r="E108" s="49">
        <v>0</v>
      </c>
      <c r="F108" s="45">
        <v>0</v>
      </c>
      <c r="G108" s="45">
        <v>0</v>
      </c>
      <c r="H108" s="45">
        <v>0</v>
      </c>
      <c r="I108" s="45" t="str">
        <v>√</v>
      </c>
      <c r="J108" s="45" t="str">
        <v>√</v>
      </c>
      <c r="K108" s="45">
        <v>0</v>
      </c>
      <c r="L108" s="45">
        <v>0</v>
      </c>
      <c r="M108" s="45">
        <v>0</v>
      </c>
      <c r="N108" s="45">
        <v>0</v>
      </c>
      <c r="O108" s="45">
        <v>0</v>
      </c>
      <c r="P108" s="57">
        <f t="shared" si="4"/>
        <v>0</v>
      </c>
      <c r="Q108" s="12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</row>
    <row r="109" spans="1:67">
      <c r="A109" s="8" t="str">
        <v>Rosa arvensis</v>
      </c>
      <c r="B109" s="8" t="str">
        <v>Field-rose</v>
      </c>
      <c r="C109" s="47">
        <v>0</v>
      </c>
      <c r="D109" s="48" t="str">
        <v>x</v>
      </c>
      <c r="E109" s="49">
        <v>0</v>
      </c>
      <c r="F109" s="45">
        <v>0</v>
      </c>
      <c r="G109" s="45">
        <v>0</v>
      </c>
      <c r="H109" s="45">
        <v>0</v>
      </c>
      <c r="I109" s="45">
        <v>0</v>
      </c>
      <c r="J109" s="45">
        <v>0</v>
      </c>
      <c r="K109" s="45" t="str">
        <v>√</v>
      </c>
      <c r="L109" s="45" t="str">
        <v>√</v>
      </c>
      <c r="M109" s="45">
        <v>0</v>
      </c>
      <c r="N109" s="45">
        <v>0</v>
      </c>
      <c r="O109" s="45">
        <v>0</v>
      </c>
      <c r="P109" s="57">
        <f t="shared" si="4"/>
        <v>0</v>
      </c>
      <c r="Q109" s="14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</row>
    <row r="110" spans="1:67">
      <c r="A110" s="8" t="str">
        <v>Ruscus aculeatus</v>
      </c>
      <c r="B110" s="8" t="str">
        <v>Butcher's Broom</v>
      </c>
      <c r="C110" s="47" t="str">
        <v>x</v>
      </c>
      <c r="D110" s="48">
        <v>0</v>
      </c>
      <c r="E110" s="49">
        <v>0</v>
      </c>
      <c r="F110" s="45" t="str">
        <v>√</v>
      </c>
      <c r="G110" s="45" t="str">
        <v>√</v>
      </c>
      <c r="H110" s="45" t="str">
        <v>√</v>
      </c>
      <c r="I110" s="45" t="str">
        <v>√</v>
      </c>
      <c r="J110" s="45">
        <v>0</v>
      </c>
      <c r="K110" s="45">
        <v>0</v>
      </c>
      <c r="L110" s="45">
        <v>0</v>
      </c>
      <c r="M110" s="45">
        <v>0</v>
      </c>
      <c r="N110" s="45">
        <v>0</v>
      </c>
      <c r="O110" s="45">
        <v>0</v>
      </c>
      <c r="P110" s="57">
        <f t="shared" si="4"/>
        <v>0</v>
      </c>
      <c r="Q110" s="12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</row>
    <row r="111" spans="1:67">
      <c r="A111" s="8" t="str">
        <v>Sanicula europaea</v>
      </c>
      <c r="B111" s="8" t="str">
        <v>Sanicle</v>
      </c>
      <c r="C111" s="47">
        <v>0</v>
      </c>
      <c r="D111" s="48" t="str">
        <v>x</v>
      </c>
      <c r="E111" s="49">
        <v>0</v>
      </c>
      <c r="F111" s="45">
        <v>0</v>
      </c>
      <c r="G111" s="45">
        <v>0</v>
      </c>
      <c r="H111" s="45">
        <v>0</v>
      </c>
      <c r="I111" s="45">
        <v>0</v>
      </c>
      <c r="J111" s="45" t="str">
        <v>√</v>
      </c>
      <c r="K111" s="45" t="str">
        <v>√</v>
      </c>
      <c r="L111" s="45" t="str">
        <v>√</v>
      </c>
      <c r="M111" s="45" t="str">
        <v>√</v>
      </c>
      <c r="N111" s="45">
        <v>0</v>
      </c>
      <c r="O111" s="45">
        <v>0</v>
      </c>
      <c r="P111" s="57">
        <f t="shared" si="4"/>
        <v>0</v>
      </c>
      <c r="Q111" s="14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</row>
    <row r="112" spans="1:67">
      <c r="A112" s="8" t="str">
        <v>Scirpus sylvaticus</v>
      </c>
      <c r="B112" s="8" t="str">
        <v>Wood Club-rush</v>
      </c>
      <c r="C112" s="47" t="str">
        <v>x</v>
      </c>
      <c r="D112" s="48">
        <v>0</v>
      </c>
      <c r="E112" s="49">
        <v>0</v>
      </c>
      <c r="F112" s="45">
        <v>0</v>
      </c>
      <c r="G112" s="45">
        <v>0</v>
      </c>
      <c r="H112" s="45">
        <v>0</v>
      </c>
      <c r="I112" s="45">
        <v>0</v>
      </c>
      <c r="J112" s="45">
        <v>0</v>
      </c>
      <c r="K112" s="45" t="str">
        <v>√</v>
      </c>
      <c r="L112" s="45" t="str">
        <v>√</v>
      </c>
      <c r="M112" s="45">
        <v>0</v>
      </c>
      <c r="N112" s="45">
        <v>0</v>
      </c>
      <c r="O112" s="45">
        <v>0</v>
      </c>
      <c r="P112" s="57">
        <f t="shared" si="4"/>
        <v>0</v>
      </c>
      <c r="Q112" s="13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</row>
    <row r="113" spans="1:67">
      <c r="A113" s="8" t="str">
        <v>Scutellaria minor</v>
      </c>
      <c r="B113" s="8" t="str">
        <v>Lesser Skullcap</v>
      </c>
      <c r="C113" s="47">
        <v>0</v>
      </c>
      <c r="D113" s="48" t="str">
        <v>x</v>
      </c>
      <c r="E113" s="49">
        <v>0</v>
      </c>
      <c r="F113" s="45">
        <v>0</v>
      </c>
      <c r="G113" s="45">
        <v>0</v>
      </c>
      <c r="H113" s="45">
        <v>0</v>
      </c>
      <c r="I113" s="45">
        <v>0</v>
      </c>
      <c r="J113" s="45">
        <v>0</v>
      </c>
      <c r="K113" s="45">
        <v>0</v>
      </c>
      <c r="L113" s="45" t="str">
        <v>√</v>
      </c>
      <c r="M113" s="45" t="str">
        <v>√</v>
      </c>
      <c r="N113" s="45" t="str">
        <v>√</v>
      </c>
      <c r="O113" s="45" t="str">
        <v>√</v>
      </c>
      <c r="P113" s="57">
        <f t="shared" si="4"/>
        <v>0</v>
      </c>
      <c r="Q113" s="14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</row>
    <row r="114" spans="1:67">
      <c r="A114" s="8" t="str">
        <v>Sedum telephium</v>
      </c>
      <c r="B114" s="8" t="str">
        <v>Orpine</v>
      </c>
      <c r="C114" s="47" t="str">
        <v>x</v>
      </c>
      <c r="D114" s="48">
        <v>0</v>
      </c>
      <c r="E114" s="49">
        <v>0</v>
      </c>
      <c r="F114" s="45">
        <v>0</v>
      </c>
      <c r="G114" s="45">
        <v>0</v>
      </c>
      <c r="H114" s="45">
        <v>0</v>
      </c>
      <c r="I114" s="45">
        <v>0</v>
      </c>
      <c r="J114" s="45">
        <v>0</v>
      </c>
      <c r="K114" s="45" t="str">
        <v>√</v>
      </c>
      <c r="L114" s="45" t="str">
        <v>√</v>
      </c>
      <c r="M114" s="45">
        <v>0</v>
      </c>
      <c r="N114" s="45">
        <v>0</v>
      </c>
      <c r="O114" s="45">
        <v>0</v>
      </c>
      <c r="P114" s="57">
        <f t="shared" si="4"/>
        <v>0</v>
      </c>
      <c r="Q114" s="14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</row>
    <row r="115" spans="1:67">
      <c r="A115" s="8" t="str">
        <v>Serratula tinctoria</v>
      </c>
      <c r="B115" s="8" t="str">
        <v>Saw-wort</v>
      </c>
      <c r="C115" s="47" t="str">
        <v>x</v>
      </c>
      <c r="D115" s="48">
        <v>0</v>
      </c>
      <c r="E115" s="49">
        <v>0</v>
      </c>
      <c r="F115" s="45">
        <v>0</v>
      </c>
      <c r="G115" s="45">
        <v>0</v>
      </c>
      <c r="H115" s="45">
        <v>0</v>
      </c>
      <c r="I115" s="45">
        <v>0</v>
      </c>
      <c r="J115" s="45">
        <v>0</v>
      </c>
      <c r="K115" s="45">
        <v>0</v>
      </c>
      <c r="L115" s="45" t="str">
        <v>√</v>
      </c>
      <c r="M115" s="45" t="str">
        <v>√</v>
      </c>
      <c r="N115" s="45" t="str">
        <v>√</v>
      </c>
      <c r="O115" s="45">
        <v>0</v>
      </c>
      <c r="P115" s="57">
        <f t="shared" si="4"/>
        <v>0</v>
      </c>
      <c r="Q115" s="12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</row>
    <row r="116" spans="1:67">
      <c r="A116" s="8" t="str">
        <v>Solidago virgaurea</v>
      </c>
      <c r="B116" s="8" t="str">
        <v>Golden-rod</v>
      </c>
      <c r="C116" s="47">
        <v>0</v>
      </c>
      <c r="D116" s="48">
        <v>0</v>
      </c>
      <c r="E116" s="49" t="str">
        <v>x</v>
      </c>
      <c r="F116" s="45">
        <v>0</v>
      </c>
      <c r="G116" s="45">
        <v>0</v>
      </c>
      <c r="H116" s="45">
        <v>0</v>
      </c>
      <c r="I116" s="45">
        <v>0</v>
      </c>
      <c r="J116" s="45">
        <v>0</v>
      </c>
      <c r="K116" s="45">
        <v>0</v>
      </c>
      <c r="L116" s="45" t="str">
        <v>√</v>
      </c>
      <c r="M116" s="45" t="str">
        <v>√</v>
      </c>
      <c r="N116" s="45" t="str">
        <v>√</v>
      </c>
      <c r="O116" s="45">
        <v>0</v>
      </c>
      <c r="P116" s="57">
        <f t="shared" si="4"/>
        <v>0</v>
      </c>
      <c r="Q116" s="14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</row>
    <row r="117" spans="1:67">
      <c r="A117" s="8" t="str">
        <v>Sorbus torminalis</v>
      </c>
      <c r="B117" s="8" t="str">
        <v>Wild Service Tree</v>
      </c>
      <c r="C117" s="47" t="str">
        <v>x</v>
      </c>
      <c r="D117" s="48">
        <v>0</v>
      </c>
      <c r="E117" s="49">
        <v>0</v>
      </c>
      <c r="F117" s="45">
        <v>0</v>
      </c>
      <c r="G117" s="45">
        <v>0</v>
      </c>
      <c r="H117" s="45">
        <v>0</v>
      </c>
      <c r="I117" s="45">
        <v>0</v>
      </c>
      <c r="J117" s="45" t="str">
        <v>√</v>
      </c>
      <c r="K117" s="45" t="str">
        <v>√</v>
      </c>
      <c r="L117" s="45">
        <v>0</v>
      </c>
      <c r="M117" s="45">
        <v>0</v>
      </c>
      <c r="N117" s="45">
        <v>0</v>
      </c>
      <c r="O117" s="45">
        <v>0</v>
      </c>
      <c r="P117" s="57">
        <f t="shared" si="4"/>
        <v>0</v>
      </c>
      <c r="Q117" s="14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</row>
    <row r="118" spans="1:67">
      <c r="A118" s="8" t="str">
        <v>Stachys officinalis</v>
      </c>
      <c r="B118" s="8" t="str">
        <v>Betony</v>
      </c>
      <c r="C118" s="47">
        <v>0</v>
      </c>
      <c r="D118" s="48" t="str">
        <v>x</v>
      </c>
      <c r="E118" s="49">
        <v>0</v>
      </c>
      <c r="F118" s="45">
        <v>0</v>
      </c>
      <c r="G118" s="45">
        <v>0</v>
      </c>
      <c r="H118" s="45">
        <v>0</v>
      </c>
      <c r="I118" s="45">
        <v>0</v>
      </c>
      <c r="J118" s="45">
        <v>0</v>
      </c>
      <c r="K118" s="45" t="str">
        <v>√</v>
      </c>
      <c r="L118" s="45" t="str">
        <v>√</v>
      </c>
      <c r="M118" s="45" t="str">
        <v>√</v>
      </c>
      <c r="N118" s="45" t="str">
        <v>√</v>
      </c>
      <c r="O118" s="45">
        <v>0</v>
      </c>
      <c r="P118" s="57">
        <f t="shared" si="4"/>
        <v>0</v>
      </c>
      <c r="Q118" s="13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</row>
    <row r="119" spans="1:67">
      <c r="A119" s="8" t="str">
        <v>Tamus communis</v>
      </c>
      <c r="B119" s="8" t="str">
        <v>Black Bryony</v>
      </c>
      <c r="C119" s="47">
        <v>0</v>
      </c>
      <c r="D119" s="48" t="str">
        <v>x</v>
      </c>
      <c r="E119" s="49">
        <v>0</v>
      </c>
      <c r="F119" s="45">
        <v>0</v>
      </c>
      <c r="G119" s="45">
        <v>0</v>
      </c>
      <c r="H119" s="45">
        <v>0</v>
      </c>
      <c r="I119" s="45">
        <v>0</v>
      </c>
      <c r="J119" s="45" t="str">
        <v>√</v>
      </c>
      <c r="K119" s="45" t="str">
        <v>√</v>
      </c>
      <c r="L119" s="45" t="str">
        <v>√</v>
      </c>
      <c r="M119" s="45">
        <v>0</v>
      </c>
      <c r="N119" s="45">
        <v>0</v>
      </c>
      <c r="O119" s="45">
        <v>0</v>
      </c>
      <c r="P119" s="57">
        <f t="shared" si="4"/>
        <v>0</v>
      </c>
      <c r="Q119" s="12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</row>
    <row r="120" spans="1:67">
      <c r="A120" s="8" t="str">
        <v>Tilia cordata*</v>
      </c>
      <c r="B120" s="8" t="str">
        <v>Small-leaved Lime</v>
      </c>
      <c r="C120" s="47" t="str">
        <v>x</v>
      </c>
      <c r="D120" s="48">
        <v>0</v>
      </c>
      <c r="E120" s="49">
        <v>0</v>
      </c>
      <c r="F120" s="45">
        <v>0</v>
      </c>
      <c r="G120" s="45">
        <v>0</v>
      </c>
      <c r="H120" s="45">
        <v>0</v>
      </c>
      <c r="I120" s="45">
        <v>0</v>
      </c>
      <c r="J120" s="45">
        <v>0</v>
      </c>
      <c r="K120" s="45">
        <v>0</v>
      </c>
      <c r="L120" s="45" t="str">
        <v>√</v>
      </c>
      <c r="M120" s="45">
        <v>0</v>
      </c>
      <c r="N120" s="45">
        <v>0</v>
      </c>
      <c r="O120" s="45">
        <v>0</v>
      </c>
      <c r="P120" s="57">
        <f t="shared" si="4"/>
        <v>0</v>
      </c>
      <c r="Q120" s="12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</row>
    <row r="121" spans="1:67">
      <c r="A121" s="8" t="str">
        <v>Vaccinium myrtillus</v>
      </c>
      <c r="B121" s="8" t="str">
        <v>Bilberry</v>
      </c>
      <c r="C121" s="47">
        <v>0</v>
      </c>
      <c r="D121" s="48" t="str">
        <v>x</v>
      </c>
      <c r="E121" s="49">
        <v>0</v>
      </c>
      <c r="F121" s="45">
        <v>0</v>
      </c>
      <c r="G121" s="45">
        <v>0</v>
      </c>
      <c r="H121" s="45">
        <v>0</v>
      </c>
      <c r="I121" s="45">
        <v>0</v>
      </c>
      <c r="J121" s="45">
        <v>0</v>
      </c>
      <c r="K121" s="45">
        <v>0</v>
      </c>
      <c r="L121" s="45" t="str">
        <v>√</v>
      </c>
      <c r="M121" s="45" t="str">
        <v>√</v>
      </c>
      <c r="N121" s="45">
        <v>0</v>
      </c>
      <c r="O121" s="45">
        <v>0</v>
      </c>
      <c r="P121" s="57">
        <f t="shared" si="4"/>
        <v>0</v>
      </c>
      <c r="Q121" s="14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</row>
    <row r="122" spans="1:67">
      <c r="A122" s="8" t="str">
        <v>Veronica montana</v>
      </c>
      <c r="B122" s="8" t="str">
        <v>Wood Speedwell</v>
      </c>
      <c r="C122" s="47">
        <v>0</v>
      </c>
      <c r="D122" s="48" t="str">
        <v>x</v>
      </c>
      <c r="E122" s="49">
        <v>0</v>
      </c>
      <c r="F122" s="45">
        <v>0</v>
      </c>
      <c r="G122" s="45">
        <v>0</v>
      </c>
      <c r="H122" s="45">
        <v>0</v>
      </c>
      <c r="I122" s="45" t="str">
        <v>√</v>
      </c>
      <c r="J122" s="45" t="str">
        <v>√</v>
      </c>
      <c r="K122" s="45" t="str">
        <v>√</v>
      </c>
      <c r="L122" s="45" t="str">
        <v>√</v>
      </c>
      <c r="M122" s="45">
        <v>0</v>
      </c>
      <c r="N122" s="45">
        <v>0</v>
      </c>
      <c r="O122" s="45">
        <v>0</v>
      </c>
      <c r="P122" s="57">
        <f t="shared" si="4"/>
        <v>0</v>
      </c>
      <c r="Q122" s="13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</row>
    <row r="123" spans="1:67">
      <c r="A123" s="8" t="str">
        <v>Viburnum opulus*</v>
      </c>
      <c r="B123" s="8" t="str">
        <v>Guelder Rose</v>
      </c>
      <c r="C123" s="47">
        <v>0</v>
      </c>
      <c r="D123" s="48" t="str">
        <v>x</v>
      </c>
      <c r="E123" s="49">
        <v>0</v>
      </c>
      <c r="F123" s="45">
        <v>0</v>
      </c>
      <c r="G123" s="45">
        <v>0</v>
      </c>
      <c r="H123" s="45">
        <v>0</v>
      </c>
      <c r="I123" s="45">
        <v>0</v>
      </c>
      <c r="J123" s="45">
        <v>0</v>
      </c>
      <c r="K123" s="45" t="str">
        <v>√</v>
      </c>
      <c r="L123" s="45" t="str">
        <v>√</v>
      </c>
      <c r="M123" s="45">
        <v>0</v>
      </c>
      <c r="N123" s="45">
        <v>0</v>
      </c>
      <c r="O123" s="45">
        <v>0</v>
      </c>
      <c r="P123" s="57">
        <f t="shared" si="4"/>
        <v>0</v>
      </c>
      <c r="Q123" s="12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</row>
    <row r="124" spans="1:67">
      <c r="A124" s="8" t="str">
        <v xml:space="preserve">Vicia sepium </v>
      </c>
      <c r="B124" s="8" t="str">
        <v>Bush Vetch</v>
      </c>
      <c r="C124" s="47">
        <v>0</v>
      </c>
      <c r="D124" s="48" t="str">
        <v>x</v>
      </c>
      <c r="E124" s="49">
        <v>0</v>
      </c>
      <c r="F124" s="45">
        <v>0</v>
      </c>
      <c r="G124" s="45">
        <v>0</v>
      </c>
      <c r="H124" s="45">
        <v>0</v>
      </c>
      <c r="I124" s="45" t="str">
        <v>√</v>
      </c>
      <c r="J124" s="45" t="str">
        <v>√</v>
      </c>
      <c r="K124" s="45" t="str">
        <v>√</v>
      </c>
      <c r="L124" s="45" t="str">
        <v>√</v>
      </c>
      <c r="M124" s="45" t="str">
        <v>√</v>
      </c>
      <c r="N124" s="45">
        <v>0</v>
      </c>
      <c r="O124" s="45">
        <v>0</v>
      </c>
      <c r="P124" s="57">
        <f t="shared" si="4"/>
        <v>0</v>
      </c>
      <c r="Q124" s="13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</row>
    <row r="125" spans="1:67">
      <c r="A125" s="8" t="str">
        <v>Vicia sylvatica</v>
      </c>
      <c r="B125" s="8" t="str">
        <v>Wood Vetch</v>
      </c>
      <c r="C125" s="47">
        <v>0</v>
      </c>
      <c r="D125" s="48" t="str">
        <v>x</v>
      </c>
      <c r="E125" s="49">
        <v>0</v>
      </c>
      <c r="F125" s="45">
        <v>0</v>
      </c>
      <c r="G125" s="45">
        <v>0</v>
      </c>
      <c r="H125" s="45">
        <v>0</v>
      </c>
      <c r="I125" s="45">
        <v>0</v>
      </c>
      <c r="J125" s="45">
        <v>0</v>
      </c>
      <c r="K125" s="45" t="str">
        <v>√</v>
      </c>
      <c r="L125" s="45" t="str">
        <v>√</v>
      </c>
      <c r="M125" s="45" t="str">
        <v>√</v>
      </c>
      <c r="N125" s="45">
        <v>0</v>
      </c>
      <c r="O125" s="45">
        <v>0</v>
      </c>
      <c r="P125" s="57">
        <f t="shared" si="4"/>
        <v>0</v>
      </c>
      <c r="Q125" s="13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  <c r="BK125" s="11"/>
      <c r="BL125" s="11"/>
      <c r="BM125" s="11"/>
      <c r="BN125" s="11"/>
      <c r="BO125" s="11"/>
    </row>
    <row r="126" spans="1:67">
      <c r="A126" s="8" t="str">
        <v>Viola palustris</v>
      </c>
      <c r="B126" s="8" t="str">
        <v>Marsh Violet</v>
      </c>
      <c r="C126" s="47">
        <v>0</v>
      </c>
      <c r="D126" s="48">
        <v>0</v>
      </c>
      <c r="E126" s="49" t="str">
        <v>x</v>
      </c>
      <c r="F126" s="45">
        <v>0</v>
      </c>
      <c r="G126" s="45">
        <v>0</v>
      </c>
      <c r="H126" s="45">
        <v>0</v>
      </c>
      <c r="I126" s="45" t="str">
        <v>√</v>
      </c>
      <c r="J126" s="45" t="str">
        <v>√</v>
      </c>
      <c r="K126" s="45" t="str">
        <v>√</v>
      </c>
      <c r="L126" s="45" t="str">
        <v>√</v>
      </c>
      <c r="M126" s="45">
        <v>0</v>
      </c>
      <c r="N126" s="45">
        <v>0</v>
      </c>
      <c r="O126" s="45">
        <v>0</v>
      </c>
      <c r="P126" s="57">
        <f t="shared" si="4"/>
        <v>0</v>
      </c>
      <c r="Q126" s="13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  <c r="BK126" s="11"/>
      <c r="BL126" s="11"/>
      <c r="BM126" s="11"/>
      <c r="BN126" s="11"/>
      <c r="BO126" s="11"/>
    </row>
    <row r="127" spans="1:67">
      <c r="A127" s="8" t="str">
        <v>Viola reichenbachiana</v>
      </c>
      <c r="B127" s="8" t="str">
        <v>Early Dog-violet</v>
      </c>
      <c r="C127" s="47" t="str">
        <v>x</v>
      </c>
      <c r="D127" s="48">
        <v>0</v>
      </c>
      <c r="E127" s="49">
        <v>0</v>
      </c>
      <c r="F127" s="45">
        <v>0</v>
      </c>
      <c r="G127" s="45">
        <v>0</v>
      </c>
      <c r="H127" s="45" t="str">
        <v>√</v>
      </c>
      <c r="I127" s="45" t="str">
        <v>√</v>
      </c>
      <c r="J127" s="45" t="str">
        <v>√</v>
      </c>
      <c r="K127" s="45">
        <v>0</v>
      </c>
      <c r="L127" s="45">
        <v>0</v>
      </c>
      <c r="M127" s="45">
        <v>0</v>
      </c>
      <c r="N127" s="45">
        <v>0</v>
      </c>
      <c r="O127" s="45">
        <v>0</v>
      </c>
      <c r="P127" s="57">
        <f t="shared" si="4"/>
        <v>0</v>
      </c>
      <c r="Q127" s="13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  <c r="BK127" s="11"/>
      <c r="BL127" s="11"/>
      <c r="BM127" s="11"/>
      <c r="BN127" s="11"/>
      <c r="BO127" s="11"/>
    </row>
    <row r="128" spans="1:67">
      <c r="A128" s="8" t="str">
        <v>Wahlenbergia hederacea</v>
      </c>
      <c r="B128" s="8" t="str">
        <v>Ivy-leaved Bellflower</v>
      </c>
      <c r="C128" s="47">
        <v>0</v>
      </c>
      <c r="D128" s="48">
        <v>0</v>
      </c>
      <c r="E128" s="49" t="str">
        <v>x</v>
      </c>
      <c r="F128" s="45">
        <v>0</v>
      </c>
      <c r="G128" s="45">
        <v>0</v>
      </c>
      <c r="H128" s="45">
        <v>0</v>
      </c>
      <c r="I128" s="45">
        <v>0</v>
      </c>
      <c r="J128" s="45">
        <v>0</v>
      </c>
      <c r="K128" s="45">
        <v>0</v>
      </c>
      <c r="L128" s="45" t="str">
        <v>√</v>
      </c>
      <c r="M128" s="45" t="str">
        <v>√</v>
      </c>
      <c r="N128" s="45">
        <v>0</v>
      </c>
      <c r="O128" s="45">
        <v>0</v>
      </c>
      <c r="P128" s="57">
        <f t="shared" si="4"/>
        <v>0</v>
      </c>
      <c r="Q128" s="13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</row>
    <row r="129" spans="1:67">
      <c r="A129" s="8"/>
      <c r="B129" s="8"/>
      <c r="C129" s="47"/>
      <c r="D129" s="48"/>
      <c r="E129" s="49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57">
        <f t="shared" si="4"/>
        <v>0</v>
      </c>
      <c r="Q129" s="13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  <c r="BK129" s="11"/>
      <c r="BL129" s="11"/>
      <c r="BM129" s="11"/>
      <c r="BN129" s="11"/>
      <c r="BO129" s="11"/>
    </row>
    <row r="130" spans="1:67">
      <c r="A130" s="8"/>
      <c r="B130" s="8"/>
      <c r="C130" s="47"/>
      <c r="D130" s="48"/>
      <c r="E130" s="49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57">
        <f t="shared" si="4"/>
        <v>0</v>
      </c>
      <c r="Q130" s="13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  <c r="BK130" s="11"/>
      <c r="BL130" s="11"/>
      <c r="BM130" s="11"/>
      <c r="BN130" s="11"/>
      <c r="BO130" s="11"/>
    </row>
    <row r="131" spans="1:67">
      <c r="A131" s="8"/>
      <c r="B131" s="8"/>
      <c r="C131" s="47"/>
      <c r="D131" s="48"/>
      <c r="E131" s="49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57">
        <f t="shared" si="4"/>
        <v>0</v>
      </c>
      <c r="Q131" s="13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</row>
    <row r="132" spans="1:67">
      <c r="A132" s="8"/>
      <c r="B132" s="8"/>
      <c r="C132" s="47"/>
      <c r="D132" s="48"/>
      <c r="E132" s="49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57">
        <f t="shared" si="4"/>
        <v>0</v>
      </c>
      <c r="Q132" s="13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</row>
    <row r="133" spans="1:67">
      <c r="A133" s="8"/>
      <c r="B133" s="8"/>
      <c r="C133" s="47"/>
      <c r="D133" s="48"/>
      <c r="E133" s="49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57">
        <f t="shared" si="4"/>
        <v>0</v>
      </c>
      <c r="Q133" s="13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</row>
    <row r="134" spans="1:67">
      <c r="A134" s="8"/>
      <c r="B134" s="8"/>
      <c r="C134" s="47"/>
      <c r="D134" s="48"/>
      <c r="E134" s="49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57">
        <f t="shared" si="4"/>
        <v>0</v>
      </c>
      <c r="Q134" s="13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</row>
    <row r="135" spans="1:67">
      <c r="A135" s="8"/>
      <c r="B135" s="8"/>
      <c r="C135" s="47"/>
      <c r="D135" s="48"/>
      <c r="E135" s="49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57">
        <f t="shared" si="4"/>
        <v>0</v>
      </c>
      <c r="Q135" s="13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</row>
    <row r="136" spans="1:67">
      <c r="A136" s="8"/>
      <c r="B136" s="8"/>
      <c r="C136" s="47"/>
      <c r="D136" s="48"/>
      <c r="E136" s="49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57"/>
      <c r="Q136" s="13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</row>
    <row r="137" spans="1:67">
      <c r="A137" s="8"/>
      <c r="B137" s="8"/>
      <c r="C137" s="47"/>
      <c r="D137" s="48"/>
      <c r="E137" s="49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57"/>
      <c r="Q137" s="13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</row>
    <row r="138" spans="1:67">
      <c r="A138" s="8"/>
      <c r="B138" s="8"/>
      <c r="C138" s="47"/>
      <c r="D138" s="48"/>
      <c r="E138" s="49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57"/>
      <c r="Q138" s="13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</row>
    <row r="139" spans="1:67">
      <c r="A139" s="8"/>
      <c r="B139" s="8"/>
      <c r="C139" s="47"/>
      <c r="D139" s="48"/>
      <c r="E139" s="49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57"/>
      <c r="Q139" s="13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</row>
    <row r="140" spans="1:67">
      <c r="A140" s="8"/>
      <c r="B140" s="8"/>
      <c r="C140" s="47"/>
      <c r="D140" s="48"/>
      <c r="E140" s="49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57"/>
      <c r="Q140" s="13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</row>
    <row r="141" spans="1:67">
      <c r="A141" s="8"/>
      <c r="B141" s="8"/>
      <c r="C141" s="47"/>
      <c r="D141" s="48"/>
      <c r="E141" s="49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57"/>
      <c r="Q141" s="13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</row>
    <row r="142" spans="1:67">
      <c r="A142" s="8"/>
      <c r="B142" s="8"/>
      <c r="C142" s="47"/>
      <c r="D142" s="48"/>
      <c r="E142" s="49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57"/>
      <c r="Q142" s="13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</row>
    <row r="143" spans="1:67">
      <c r="A143" s="8"/>
      <c r="B143" s="8"/>
      <c r="C143" s="47"/>
      <c r="D143" s="48"/>
      <c r="E143" s="49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57"/>
      <c r="Q143" s="13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</row>
    <row r="144" spans="1:67">
      <c r="A144" s="8"/>
      <c r="B144" s="8"/>
      <c r="C144" s="47"/>
      <c r="D144" s="48"/>
      <c r="E144" s="49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57"/>
      <c r="Q144" s="13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  <c r="BH144" s="11"/>
      <c r="BI144" s="11"/>
      <c r="BJ144" s="11"/>
      <c r="BK144" s="11"/>
      <c r="BL144" s="11"/>
      <c r="BM144" s="11"/>
      <c r="BN144" s="11"/>
      <c r="BO144" s="11"/>
    </row>
    <row r="145" spans="1:67">
      <c r="A145" s="8"/>
      <c r="B145" s="8"/>
      <c r="C145" s="47"/>
      <c r="D145" s="48"/>
      <c r="E145" s="49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57"/>
      <c r="Q145" s="13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  <c r="BH145" s="11"/>
      <c r="BI145" s="11"/>
      <c r="BJ145" s="11"/>
      <c r="BK145" s="11"/>
      <c r="BL145" s="11"/>
      <c r="BM145" s="11"/>
      <c r="BN145" s="11"/>
      <c r="BO145" s="11"/>
    </row>
    <row r="146" spans="1:67">
      <c r="A146" s="8"/>
      <c r="B146" s="8"/>
      <c r="C146" s="47"/>
      <c r="D146" s="48"/>
      <c r="E146" s="49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57"/>
      <c r="Q146" s="13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  <c r="BH146" s="11"/>
      <c r="BI146" s="11"/>
      <c r="BJ146" s="11"/>
      <c r="BK146" s="11"/>
      <c r="BL146" s="11"/>
      <c r="BM146" s="11"/>
      <c r="BN146" s="11"/>
      <c r="BO146" s="11"/>
    </row>
    <row r="147" spans="1:67">
      <c r="A147" s="8"/>
      <c r="B147" s="8"/>
      <c r="C147" s="47"/>
      <c r="D147" s="48"/>
      <c r="E147" s="49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57"/>
      <c r="Q147" s="13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  <c r="BH147" s="11"/>
      <c r="BI147" s="11"/>
      <c r="BJ147" s="11"/>
      <c r="BK147" s="11"/>
      <c r="BL147" s="11"/>
      <c r="BM147" s="11"/>
      <c r="BN147" s="11"/>
      <c r="BO147" s="11"/>
    </row>
    <row r="148" spans="1:67">
      <c r="A148" s="8"/>
      <c r="B148" s="8"/>
      <c r="C148" s="47"/>
      <c r="D148" s="48"/>
      <c r="E148" s="49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57"/>
      <c r="Q148" s="13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  <c r="BH148" s="11"/>
      <c r="BI148" s="11"/>
      <c r="BJ148" s="11"/>
      <c r="BK148" s="11"/>
      <c r="BL148" s="11"/>
      <c r="BM148" s="11"/>
      <c r="BN148" s="11"/>
      <c r="BO148" s="11"/>
    </row>
    <row r="149" spans="1:67">
      <c r="A149" s="8"/>
      <c r="B149" s="8"/>
      <c r="C149" s="47"/>
      <c r="D149" s="48"/>
      <c r="E149" s="49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57"/>
      <c r="Q149" s="13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  <c r="BH149" s="11"/>
      <c r="BI149" s="11"/>
      <c r="BJ149" s="11"/>
      <c r="BK149" s="11"/>
      <c r="BL149" s="11"/>
      <c r="BM149" s="11"/>
      <c r="BN149" s="11"/>
      <c r="BO149" s="11"/>
    </row>
    <row r="150" spans="1:67">
      <c r="A150" s="8"/>
      <c r="B150" s="8"/>
      <c r="C150" s="47"/>
      <c r="D150" s="48"/>
      <c r="E150" s="49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57"/>
      <c r="Q150" s="13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  <c r="BH150" s="11"/>
      <c r="BI150" s="11"/>
      <c r="BJ150" s="11"/>
      <c r="BK150" s="11"/>
      <c r="BL150" s="11"/>
      <c r="BM150" s="11"/>
      <c r="BN150" s="11"/>
      <c r="BO150" s="11"/>
    </row>
    <row r="151" spans="1:67">
      <c r="A151" s="8"/>
      <c r="B151" s="8"/>
      <c r="C151" s="47"/>
      <c r="D151" s="48"/>
      <c r="E151" s="49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57"/>
      <c r="Q151" s="13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</row>
    <row r="152" spans="1:67">
      <c r="A152" s="8"/>
      <c r="B152" s="8"/>
      <c r="C152" s="47"/>
      <c r="D152" s="48"/>
      <c r="E152" s="49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57"/>
      <c r="Q152" s="13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</row>
    <row r="153" spans="1:67">
      <c r="A153" s="8"/>
      <c r="B153" s="8"/>
      <c r="C153" s="47"/>
      <c r="D153" s="48"/>
      <c r="E153" s="49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57"/>
      <c r="Q153" s="13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</row>
    <row r="154" spans="1:67">
      <c r="A154" s="8"/>
      <c r="B154" s="8"/>
      <c r="C154" s="47"/>
      <c r="D154" s="48"/>
      <c r="E154" s="49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57"/>
      <c r="Q154" s="13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</row>
    <row r="155" spans="1:67">
      <c r="A155" s="8"/>
      <c r="B155" s="8"/>
      <c r="C155" s="47"/>
      <c r="D155" s="48"/>
      <c r="E155" s="49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57"/>
      <c r="Q155" s="13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</row>
    <row r="156" spans="1:67">
      <c r="A156" s="8"/>
      <c r="B156" s="8"/>
      <c r="C156" s="47"/>
      <c r="D156" s="48"/>
      <c r="E156" s="49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57"/>
      <c r="Q156" s="13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</row>
    <row r="157" spans="1:67">
      <c r="A157" s="8"/>
      <c r="B157" s="8"/>
      <c r="C157" s="47"/>
      <c r="D157" s="48"/>
      <c r="E157" s="49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57"/>
      <c r="Q157" s="13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</row>
    <row r="158" spans="1:67">
      <c r="A158" s="8"/>
      <c r="B158" s="8"/>
      <c r="C158" s="47"/>
      <c r="D158" s="48"/>
      <c r="E158" s="49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57"/>
      <c r="Q158" s="13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</row>
    <row r="159" spans="1:67">
      <c r="A159" s="8"/>
      <c r="B159" s="8"/>
      <c r="C159" s="47"/>
      <c r="D159" s="48"/>
      <c r="E159" s="49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57"/>
      <c r="Q159" s="13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</row>
    <row r="160" spans="1:67">
      <c r="A160" s="8"/>
      <c r="B160" s="8"/>
      <c r="C160" s="47"/>
      <c r="D160" s="48"/>
      <c r="E160" s="49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57"/>
      <c r="Q160" s="13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</row>
    <row r="161" spans="1:67">
      <c r="A161" s="8"/>
      <c r="B161" s="8"/>
      <c r="C161" s="47"/>
      <c r="D161" s="48"/>
      <c r="E161" s="49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57"/>
      <c r="Q161" s="13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</row>
    <row r="162" spans="1:67">
      <c r="A162" s="8"/>
      <c r="B162" s="8"/>
      <c r="C162" s="47"/>
      <c r="D162" s="48"/>
      <c r="E162" s="49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57"/>
      <c r="Q162" s="13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</row>
    <row r="163" spans="1:67">
      <c r="A163" s="8"/>
      <c r="B163" s="8"/>
      <c r="C163" s="47"/>
      <c r="D163" s="48"/>
      <c r="E163" s="49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57"/>
      <c r="Q163" s="13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</row>
    <row r="164" spans="1:67">
      <c r="A164" s="8"/>
      <c r="B164" s="8"/>
      <c r="C164" s="47"/>
      <c r="D164" s="48"/>
      <c r="E164" s="49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57"/>
      <c r="Q164" s="13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</row>
    <row r="165" spans="1:67">
      <c r="A165" s="8"/>
      <c r="B165" s="8"/>
      <c r="C165" s="47"/>
      <c r="D165" s="48"/>
      <c r="E165" s="49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57"/>
      <c r="Q165" s="13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</row>
    <row r="166" spans="1:67">
      <c r="A166" s="8"/>
      <c r="B166" s="8"/>
      <c r="C166" s="47"/>
      <c r="D166" s="48"/>
      <c r="E166" s="49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57"/>
      <c r="Q166" s="13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</row>
    <row r="167" spans="1:67">
      <c r="A167" s="8"/>
      <c r="B167" s="8"/>
      <c r="C167" s="47"/>
      <c r="D167" s="48"/>
      <c r="E167" s="49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57"/>
      <c r="Q167" s="13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</row>
    <row r="168" spans="1:67">
      <c r="A168" s="8"/>
      <c r="B168" s="8"/>
      <c r="C168" s="47"/>
      <c r="D168" s="48"/>
      <c r="E168" s="49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57"/>
      <c r="Q168" s="13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</row>
    <row r="169" spans="1:67">
      <c r="A169" s="8"/>
      <c r="B169" s="8"/>
      <c r="C169" s="47"/>
      <c r="D169" s="48"/>
      <c r="E169" s="49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57"/>
      <c r="Q169" s="13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</row>
    <row r="170" spans="1:67">
      <c r="A170" s="8"/>
      <c r="B170" s="8"/>
      <c r="C170" s="47"/>
      <c r="D170" s="48"/>
      <c r="E170" s="49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57"/>
      <c r="Q170" s="13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</row>
    <row r="171" spans="1:67">
      <c r="A171" s="8"/>
      <c r="B171" s="8"/>
      <c r="C171" s="47"/>
      <c r="D171" s="48"/>
      <c r="E171" s="49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57"/>
      <c r="Q171" s="13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</row>
    <row r="172" spans="1:67">
      <c r="A172" s="8"/>
      <c r="B172" s="8"/>
      <c r="C172" s="47"/>
      <c r="D172" s="48"/>
      <c r="E172" s="49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57"/>
      <c r="Q172" s="13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</row>
    <row r="173" spans="1:67">
      <c r="A173" s="8"/>
      <c r="B173" s="8"/>
      <c r="C173" s="47"/>
      <c r="D173" s="48"/>
      <c r="E173" s="49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57"/>
      <c r="Q173" s="13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</row>
    <row r="174" spans="1:67">
      <c r="A174" s="8"/>
      <c r="B174" s="8"/>
      <c r="C174" s="47"/>
      <c r="D174" s="48"/>
      <c r="E174" s="49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57"/>
      <c r="Q174" s="13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  <c r="BH174" s="11"/>
      <c r="BI174" s="11"/>
      <c r="BJ174" s="11"/>
      <c r="BK174" s="11"/>
      <c r="BL174" s="11"/>
      <c r="BM174" s="11"/>
      <c r="BN174" s="11"/>
      <c r="BO174" s="11"/>
    </row>
    <row r="175" spans="1:67">
      <c r="A175" s="8"/>
      <c r="B175" s="8"/>
      <c r="C175" s="47"/>
      <c r="D175" s="48"/>
      <c r="E175" s="49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57"/>
      <c r="Q175" s="13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  <c r="BH175" s="11"/>
      <c r="BI175" s="11"/>
      <c r="BJ175" s="11"/>
      <c r="BK175" s="11"/>
      <c r="BL175" s="11"/>
      <c r="BM175" s="11"/>
      <c r="BN175" s="11"/>
      <c r="BO175" s="11"/>
    </row>
    <row r="176" spans="1:67">
      <c r="A176" s="8"/>
      <c r="B176" s="8"/>
      <c r="C176" s="47"/>
      <c r="D176" s="48"/>
      <c r="E176" s="49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57"/>
      <c r="Q176" s="13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1"/>
      <c r="BI176" s="11"/>
      <c r="BJ176" s="11"/>
      <c r="BK176" s="11"/>
      <c r="BL176" s="11"/>
      <c r="BM176" s="11"/>
      <c r="BN176" s="11"/>
      <c r="BO176" s="11"/>
    </row>
    <row r="177" spans="1:67">
      <c r="A177" s="8"/>
      <c r="B177" s="8"/>
      <c r="C177" s="47"/>
      <c r="D177" s="48"/>
      <c r="E177" s="49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57"/>
      <c r="Q177" s="13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  <c r="BH177" s="11"/>
      <c r="BI177" s="11"/>
      <c r="BJ177" s="11"/>
      <c r="BK177" s="11"/>
      <c r="BL177" s="11"/>
      <c r="BM177" s="11"/>
      <c r="BN177" s="11"/>
      <c r="BO177" s="11"/>
    </row>
    <row r="178" spans="1:67">
      <c r="A178" s="8"/>
      <c r="B178" s="8"/>
      <c r="C178" s="47"/>
      <c r="D178" s="48"/>
      <c r="E178" s="49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57"/>
      <c r="Q178" s="13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  <c r="BH178" s="11"/>
      <c r="BI178" s="11"/>
      <c r="BJ178" s="11"/>
      <c r="BK178" s="11"/>
      <c r="BL178" s="11"/>
      <c r="BM178" s="11"/>
      <c r="BN178" s="11"/>
      <c r="BO178" s="11"/>
    </row>
    <row r="179" spans="1:67">
      <c r="A179" s="8"/>
      <c r="B179" s="8"/>
      <c r="C179" s="47"/>
      <c r="D179" s="48"/>
      <c r="E179" s="49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57"/>
      <c r="Q179" s="13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</row>
    <row r="180" spans="1:67">
      <c r="A180" s="8"/>
      <c r="B180" s="8"/>
      <c r="C180" s="47"/>
      <c r="D180" s="48"/>
      <c r="E180" s="49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57"/>
      <c r="Q180" s="13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</row>
    <row r="181" spans="1:67">
      <c r="A181" s="8"/>
      <c r="B181" s="8"/>
      <c r="C181" s="47"/>
      <c r="D181" s="48"/>
      <c r="E181" s="49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57"/>
      <c r="Q181" s="13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</row>
    <row r="182" spans="1:67">
      <c r="A182" s="8"/>
      <c r="B182" s="8"/>
      <c r="C182" s="47"/>
      <c r="D182" s="48"/>
      <c r="E182" s="49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57"/>
      <c r="Q182" s="13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</row>
    <row r="183" spans="1:67">
      <c r="A183" s="8"/>
      <c r="B183" s="8"/>
      <c r="C183" s="47"/>
      <c r="D183" s="48"/>
      <c r="E183" s="49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57"/>
      <c r="Q183" s="13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</row>
    <row r="184" spans="1:67">
      <c r="A184" s="8"/>
      <c r="B184" s="8"/>
      <c r="C184" s="47"/>
      <c r="D184" s="48"/>
      <c r="E184" s="49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57"/>
      <c r="Q184" s="13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</row>
    <row r="185" spans="1:67">
      <c r="A185" s="8"/>
      <c r="B185" s="8"/>
      <c r="C185" s="47"/>
      <c r="D185" s="48"/>
      <c r="E185" s="49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57"/>
      <c r="Q185" s="13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</row>
    <row r="186" spans="1:67">
      <c r="A186" s="8"/>
      <c r="B186" s="8"/>
      <c r="C186" s="47"/>
      <c r="D186" s="48"/>
      <c r="E186" s="49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57"/>
      <c r="Q186" s="13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</row>
    <row r="187" spans="1:67">
      <c r="A187" s="8"/>
      <c r="B187" s="8"/>
      <c r="C187" s="47"/>
      <c r="D187" s="48"/>
      <c r="E187" s="49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57"/>
      <c r="Q187" s="13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</row>
    <row r="188" spans="1:67">
      <c r="A188" s="8"/>
      <c r="B188" s="8"/>
      <c r="C188" s="47"/>
      <c r="D188" s="48"/>
      <c r="E188" s="49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57"/>
      <c r="Q188" s="13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  <c r="BH188" s="11"/>
      <c r="BI188" s="11"/>
      <c r="BJ188" s="11"/>
      <c r="BK188" s="11"/>
      <c r="BL188" s="11"/>
      <c r="BM188" s="11"/>
      <c r="BN188" s="11"/>
      <c r="BO188" s="11"/>
    </row>
    <row r="189" spans="1:67">
      <c r="A189" s="8"/>
      <c r="B189" s="8"/>
      <c r="C189" s="47"/>
      <c r="D189" s="48"/>
      <c r="E189" s="49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57"/>
      <c r="Q189" s="13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  <c r="BH189" s="11"/>
      <c r="BI189" s="11"/>
      <c r="BJ189" s="11"/>
      <c r="BK189" s="11"/>
      <c r="BL189" s="11"/>
      <c r="BM189" s="11"/>
      <c r="BN189" s="11"/>
      <c r="BO189" s="11"/>
    </row>
    <row r="190" spans="1:67">
      <c r="A190" s="8"/>
      <c r="B190" s="8"/>
      <c r="C190" s="47"/>
      <c r="D190" s="48"/>
      <c r="E190" s="49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57"/>
      <c r="Q190" s="13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</row>
    <row r="191" spans="1:67">
      <c r="A191" s="8"/>
      <c r="B191" s="8"/>
      <c r="C191" s="47"/>
      <c r="D191" s="48"/>
      <c r="E191" s="49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57"/>
      <c r="Q191" s="13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</row>
    <row r="192" spans="1:67">
      <c r="A192" s="8"/>
      <c r="B192" s="8"/>
      <c r="C192" s="47"/>
      <c r="D192" s="48"/>
      <c r="E192" s="49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57"/>
      <c r="Q192" s="13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</row>
    <row r="193" spans="1:67">
      <c r="A193" s="8"/>
      <c r="B193" s="8"/>
      <c r="C193" s="47"/>
      <c r="D193" s="48"/>
      <c r="E193" s="49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57"/>
      <c r="Q193" s="13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  <c r="BH193" s="11"/>
      <c r="BI193" s="11"/>
      <c r="BJ193" s="11"/>
      <c r="BK193" s="11"/>
      <c r="BL193" s="11"/>
      <c r="BM193" s="11"/>
      <c r="BN193" s="11"/>
      <c r="BO193" s="11"/>
    </row>
    <row r="194" spans="1:67">
      <c r="A194" s="8"/>
      <c r="B194" s="8"/>
      <c r="C194" s="47"/>
      <c r="D194" s="48"/>
      <c r="E194" s="49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57"/>
      <c r="Q194" s="13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</row>
    <row r="195" spans="1:67">
      <c r="A195" s="8"/>
      <c r="B195" s="8"/>
      <c r="C195" s="47"/>
      <c r="D195" s="48"/>
      <c r="E195" s="49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57"/>
      <c r="Q195" s="13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  <c r="BH195" s="11"/>
      <c r="BI195" s="11"/>
      <c r="BJ195" s="11"/>
      <c r="BK195" s="11"/>
      <c r="BL195" s="11"/>
      <c r="BM195" s="11"/>
      <c r="BN195" s="11"/>
      <c r="BO195" s="11"/>
    </row>
    <row r="196" spans="1:67">
      <c r="A196" s="8"/>
      <c r="B196" s="8"/>
      <c r="C196" s="47"/>
      <c r="D196" s="48"/>
      <c r="E196" s="49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57"/>
      <c r="Q196" s="13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  <c r="BH196" s="11"/>
      <c r="BI196" s="11"/>
      <c r="BJ196" s="11"/>
      <c r="BK196" s="11"/>
      <c r="BL196" s="11"/>
      <c r="BM196" s="11"/>
      <c r="BN196" s="11"/>
      <c r="BO196" s="11"/>
    </row>
    <row r="197" spans="1:67">
      <c r="A197" s="8"/>
      <c r="B197" s="8"/>
      <c r="C197" s="47"/>
      <c r="D197" s="48"/>
      <c r="E197" s="49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57"/>
      <c r="Q197" s="13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  <c r="BH197" s="11"/>
      <c r="BI197" s="11"/>
      <c r="BJ197" s="11"/>
      <c r="BK197" s="11"/>
      <c r="BL197" s="11"/>
      <c r="BM197" s="11"/>
      <c r="BN197" s="11"/>
      <c r="BO197" s="11"/>
    </row>
    <row r="198" spans="1:67">
      <c r="A198" s="8"/>
      <c r="B198" s="8"/>
      <c r="C198" s="47"/>
      <c r="D198" s="48"/>
      <c r="E198" s="49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57"/>
      <c r="Q198" s="13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  <c r="BH198" s="11"/>
      <c r="BI198" s="11"/>
      <c r="BJ198" s="11"/>
      <c r="BK198" s="11"/>
      <c r="BL198" s="11"/>
      <c r="BM198" s="11"/>
      <c r="BN198" s="11"/>
      <c r="BO198" s="11"/>
    </row>
    <row r="199" spans="1:67">
      <c r="A199" s="8"/>
      <c r="B199" s="8"/>
      <c r="C199" s="47"/>
      <c r="D199" s="48"/>
      <c r="E199" s="49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57"/>
      <c r="Q199" s="13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  <c r="BH199" s="11"/>
      <c r="BI199" s="11"/>
      <c r="BJ199" s="11"/>
      <c r="BK199" s="11"/>
      <c r="BL199" s="11"/>
      <c r="BM199" s="11"/>
      <c r="BN199" s="11"/>
      <c r="BO199" s="11"/>
    </row>
    <row r="200" spans="1:67">
      <c r="A200" s="8"/>
      <c r="B200" s="8"/>
      <c r="C200" s="47"/>
      <c r="D200" s="48"/>
      <c r="E200" s="49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57"/>
      <c r="Q200" s="13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1"/>
      <c r="BI200" s="11"/>
      <c r="BJ200" s="11"/>
      <c r="BK200" s="11"/>
      <c r="BL200" s="11"/>
      <c r="BM200" s="11"/>
      <c r="BN200" s="11"/>
      <c r="BO200" s="11"/>
    </row>
    <row r="201" spans="1:67">
      <c r="A201" s="8"/>
      <c r="B201" s="8"/>
      <c r="C201" s="47"/>
      <c r="D201" s="48"/>
      <c r="E201" s="49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57"/>
      <c r="Q201" s="13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  <c r="BH201" s="11"/>
      <c r="BI201" s="11"/>
      <c r="BJ201" s="11"/>
      <c r="BK201" s="11"/>
      <c r="BL201" s="11"/>
      <c r="BM201" s="11"/>
      <c r="BN201" s="11"/>
      <c r="BO201" s="11"/>
    </row>
    <row r="202" spans="1:67">
      <c r="A202" s="8"/>
      <c r="B202" s="8"/>
      <c r="C202" s="47"/>
      <c r="D202" s="48"/>
      <c r="E202" s="49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57"/>
      <c r="Q202" s="13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</row>
    <row r="203" spans="1:67">
      <c r="A203" s="8"/>
      <c r="B203" s="8"/>
      <c r="C203" s="47"/>
      <c r="D203" s="48"/>
      <c r="E203" s="49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57"/>
      <c r="Q203" s="13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  <c r="BH203" s="11"/>
      <c r="BI203" s="11"/>
      <c r="BJ203" s="11"/>
      <c r="BK203" s="11"/>
      <c r="BL203" s="11"/>
      <c r="BM203" s="11"/>
      <c r="BN203" s="11"/>
      <c r="BO203" s="11"/>
    </row>
    <row r="204" spans="1:67">
      <c r="A204" s="8"/>
      <c r="B204" s="8"/>
      <c r="C204" s="47"/>
      <c r="D204" s="48"/>
      <c r="E204" s="49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57"/>
      <c r="Q204" s="13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  <c r="BH204" s="11"/>
      <c r="BI204" s="11"/>
      <c r="BJ204" s="11"/>
      <c r="BK204" s="11"/>
      <c r="BL204" s="11"/>
      <c r="BM204" s="11"/>
      <c r="BN204" s="11"/>
      <c r="BO204" s="11"/>
    </row>
    <row r="205" spans="1:67">
      <c r="A205" s="8"/>
      <c r="B205" s="8"/>
      <c r="C205" s="47"/>
      <c r="D205" s="48"/>
      <c r="E205" s="49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57"/>
      <c r="Q205" s="13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  <c r="BH205" s="11"/>
      <c r="BI205" s="11"/>
      <c r="BJ205" s="11"/>
      <c r="BK205" s="11"/>
      <c r="BL205" s="11"/>
      <c r="BM205" s="11"/>
      <c r="BN205" s="11"/>
      <c r="BO205" s="11"/>
    </row>
    <row r="206" spans="1:67">
      <c r="A206" s="8"/>
      <c r="B206" s="8"/>
      <c r="C206" s="47"/>
      <c r="D206" s="48"/>
      <c r="E206" s="49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57"/>
      <c r="Q206" s="13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  <c r="BH206" s="11"/>
      <c r="BI206" s="11"/>
      <c r="BJ206" s="11"/>
      <c r="BK206" s="11"/>
      <c r="BL206" s="11"/>
      <c r="BM206" s="11"/>
      <c r="BN206" s="11"/>
      <c r="BO206" s="11"/>
    </row>
    <row r="207" spans="1:67">
      <c r="A207" s="8"/>
      <c r="B207" s="8"/>
      <c r="C207" s="47"/>
      <c r="D207" s="48"/>
      <c r="E207" s="49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57"/>
      <c r="Q207" s="13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  <c r="BH207" s="11"/>
      <c r="BI207" s="11"/>
      <c r="BJ207" s="11"/>
      <c r="BK207" s="11"/>
      <c r="BL207" s="11"/>
      <c r="BM207" s="11"/>
      <c r="BN207" s="11"/>
      <c r="BO207" s="11"/>
    </row>
    <row r="208" spans="1:67">
      <c r="A208" s="8"/>
      <c r="B208" s="8"/>
      <c r="C208" s="47"/>
      <c r="D208" s="48"/>
      <c r="E208" s="49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57"/>
      <c r="Q208" s="13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1"/>
      <c r="BI208" s="11"/>
      <c r="BJ208" s="11"/>
      <c r="BK208" s="11"/>
      <c r="BL208" s="11"/>
      <c r="BM208" s="11"/>
      <c r="BN208" s="11"/>
      <c r="BO208" s="11"/>
    </row>
    <row r="210" spans="1:1">
      <c r="A210" s="27" t="s">
        <v>449</v>
      </c>
    </row>
    <row r="212" spans="1:1" ht="16.5">
      <c r="A212" s="62" t="s">
        <v>448</v>
      </c>
    </row>
  </sheetData>
  <sortState xmlns:xlrd2="http://schemas.microsoft.com/office/spreadsheetml/2017/richdata2" ref="A15:AM117">
    <sortCondition ref="A15:A117"/>
  </sortState>
  <mergeCells count="10">
    <mergeCell ref="Y17:Z17"/>
    <mergeCell ref="Y16:Z16"/>
    <mergeCell ref="R11:S11"/>
    <mergeCell ref="R12:S12"/>
    <mergeCell ref="R13:S13"/>
    <mergeCell ref="C24:E24"/>
    <mergeCell ref="R24:AK24"/>
    <mergeCell ref="F25:O25"/>
    <mergeCell ref="AL24:BO24"/>
    <mergeCell ref="P24:P25"/>
  </mergeCells>
  <conditionalFormatting sqref="C29:P208">
    <cfRule type="cellIs" dxfId="3" priority="4" operator="equal">
      <formula>0</formula>
    </cfRule>
  </conditionalFormatting>
  <conditionalFormatting sqref="R29:BO208">
    <cfRule type="expression" dxfId="2" priority="1">
      <formula>$C29="x"</formula>
    </cfRule>
    <cfRule type="expression" dxfId="1" priority="2">
      <formula>$D29="x"</formula>
    </cfRule>
    <cfRule type="expression" dxfId="0" priority="3">
      <formula>$E29="x"</formula>
    </cfRule>
  </conditionalFormatting>
  <pageMargins left="0.23622047244094491" right="0.23622047244094491" top="0.74803149606299213" bottom="0.74803149606299213" header="0.31496062992125984" footer="0.31496062992125984"/>
  <pageSetup paperSize="8" scale="6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1DA28E1-A4E6-1145-8431-3F0B871B1E9A}">
          <x14:formula1>
            <xm:f>Sheet2!$C$3:$C$32</xm:f>
          </x14:formula1>
          <xm:sqref>C10</xm:sqref>
        </x14:dataValidation>
        <x14:dataValidation type="list" allowBlank="1" showInputMessage="1" showErrorMessage="1" xr:uid="{3EDABCCC-C074-F446-B701-B76873534903}">
          <x14:formula1>
            <xm:f>Sheet2!$J$3:$J$7</xm:f>
          </x14:formula1>
          <xm:sqref>R29:R208 AC29:BO208 S29:AB34 S36:AB208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1414D-619C-554B-A60E-C17D533BBDAB}">
  <dimension ref="A1:BQ194"/>
  <sheetViews>
    <sheetView workbookViewId="0">
      <pane ySplit="6" topLeftCell="A7" activePane="bottomLeft" state="frozen"/>
      <selection activeCell="B1" sqref="B1"/>
      <selection pane="bottomLeft" activeCell="A8" sqref="A8:A193"/>
    </sheetView>
  </sheetViews>
  <sheetFormatPr defaultColWidth="9.140625" defaultRowHeight="15"/>
  <cols>
    <col min="1" max="1" width="31.42578125" customWidth="1"/>
    <col min="2" max="2" width="32.85546875" customWidth="1"/>
    <col min="3" max="5" width="15.85546875" customWidth="1"/>
    <col min="6" max="46" width="3.7109375" customWidth="1"/>
    <col min="47" max="47" width="1.85546875" customWidth="1"/>
    <col min="48" max="57" width="3.7109375" customWidth="1"/>
    <col min="58" max="58" width="15.7109375" customWidth="1"/>
    <col min="60" max="69" width="3.7109375" customWidth="1"/>
  </cols>
  <sheetData>
    <row r="1" spans="1:69" s="5" customFormat="1">
      <c r="F1" s="128" t="s">
        <v>219</v>
      </c>
      <c r="G1" s="128"/>
      <c r="H1" s="128"/>
      <c r="I1" s="128"/>
      <c r="J1" s="128"/>
      <c r="K1" s="128"/>
      <c r="L1" s="128"/>
      <c r="M1" s="128"/>
      <c r="N1" s="128"/>
      <c r="O1" s="128"/>
      <c r="P1" s="1"/>
      <c r="Q1" s="128" t="s">
        <v>268</v>
      </c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"/>
      <c r="AQ1" s="1"/>
      <c r="AR1" s="1"/>
      <c r="AS1" s="1"/>
      <c r="AT1" s="1"/>
      <c r="AU1" s="1"/>
      <c r="AV1" s="128" t="s">
        <v>219</v>
      </c>
      <c r="AW1" s="128"/>
      <c r="AX1" s="128"/>
      <c r="AY1" s="128"/>
      <c r="AZ1" s="128"/>
      <c r="BA1" s="128"/>
      <c r="BB1" s="128"/>
      <c r="BC1" s="128"/>
      <c r="BD1" s="128"/>
      <c r="BE1" s="128"/>
      <c r="BH1" s="128" t="s">
        <v>219</v>
      </c>
      <c r="BI1" s="128"/>
      <c r="BJ1" s="128"/>
      <c r="BK1" s="128"/>
      <c r="BL1" s="128"/>
      <c r="BM1" s="128"/>
      <c r="BN1" s="128"/>
      <c r="BO1" s="128"/>
      <c r="BP1" s="128"/>
      <c r="BQ1" s="128"/>
    </row>
    <row r="2" spans="1:69" s="1" customFormat="1" ht="105.75">
      <c r="A2" s="32" t="s">
        <v>0</v>
      </c>
      <c r="B2" s="32" t="s">
        <v>1</v>
      </c>
      <c r="C2" s="33" t="s">
        <v>231</v>
      </c>
      <c r="D2" s="34" t="s">
        <v>232</v>
      </c>
      <c r="E2" s="35" t="s">
        <v>233</v>
      </c>
      <c r="F2" s="4" t="s">
        <v>224</v>
      </c>
      <c r="G2" s="4" t="s">
        <v>225</v>
      </c>
      <c r="H2" s="4" t="s">
        <v>212</v>
      </c>
      <c r="I2" s="4" t="s">
        <v>213</v>
      </c>
      <c r="J2" s="4" t="s">
        <v>214</v>
      </c>
      <c r="K2" s="4" t="s">
        <v>215</v>
      </c>
      <c r="L2" s="4" t="s">
        <v>216</v>
      </c>
      <c r="M2" s="4" t="s">
        <v>217</v>
      </c>
      <c r="N2" s="4" t="s">
        <v>218</v>
      </c>
      <c r="O2" s="4" t="s">
        <v>221</v>
      </c>
      <c r="P2" s="4"/>
      <c r="Q2" s="4" t="s">
        <v>269</v>
      </c>
      <c r="R2" s="4" t="s">
        <v>270</v>
      </c>
      <c r="S2" s="4" t="s">
        <v>271</v>
      </c>
      <c r="T2" s="4" t="s">
        <v>272</v>
      </c>
      <c r="U2" s="4" t="s">
        <v>273</v>
      </c>
      <c r="V2" s="4" t="s">
        <v>274</v>
      </c>
      <c r="W2" s="4" t="s">
        <v>275</v>
      </c>
      <c r="X2" s="4" t="s">
        <v>276</v>
      </c>
      <c r="Y2" s="4" t="s">
        <v>277</v>
      </c>
      <c r="Z2" s="4" t="s">
        <v>278</v>
      </c>
      <c r="AA2" s="4" t="s">
        <v>279</v>
      </c>
      <c r="AB2" s="4" t="s">
        <v>280</v>
      </c>
      <c r="AC2" s="4" t="s">
        <v>281</v>
      </c>
      <c r="AD2" s="4" t="s">
        <v>282</v>
      </c>
      <c r="AE2" s="4" t="s">
        <v>283</v>
      </c>
      <c r="AF2" s="4" t="s">
        <v>284</v>
      </c>
      <c r="AG2" s="4" t="s">
        <v>285</v>
      </c>
      <c r="AH2" s="4" t="s">
        <v>286</v>
      </c>
      <c r="AI2" s="4" t="s">
        <v>287</v>
      </c>
      <c r="AJ2" s="4" t="s">
        <v>288</v>
      </c>
      <c r="AK2" s="4" t="s">
        <v>289</v>
      </c>
      <c r="AL2" s="4" t="s">
        <v>290</v>
      </c>
      <c r="AM2" s="4" t="s">
        <v>291</v>
      </c>
      <c r="AN2" s="4" t="s">
        <v>292</v>
      </c>
      <c r="AO2" s="4" t="s">
        <v>293</v>
      </c>
      <c r="AP2" s="4" t="s">
        <v>294</v>
      </c>
      <c r="AQ2" s="4" t="s">
        <v>443</v>
      </c>
      <c r="AR2" s="4" t="s">
        <v>444</v>
      </c>
      <c r="AS2" s="4" t="s">
        <v>445</v>
      </c>
      <c r="AT2" s="4" t="s">
        <v>446</v>
      </c>
      <c r="AU2" s="4"/>
      <c r="AV2" s="4" t="s">
        <v>224</v>
      </c>
      <c r="AW2" s="4" t="s">
        <v>225</v>
      </c>
      <c r="AX2" s="4" t="s">
        <v>212</v>
      </c>
      <c r="AY2" s="4" t="s">
        <v>213</v>
      </c>
      <c r="AZ2" s="4" t="s">
        <v>214</v>
      </c>
      <c r="BA2" s="4" t="s">
        <v>215</v>
      </c>
      <c r="BB2" s="4" t="s">
        <v>216</v>
      </c>
      <c r="BC2" s="4" t="s">
        <v>217</v>
      </c>
      <c r="BD2" s="4" t="s">
        <v>218</v>
      </c>
      <c r="BE2" s="4" t="s">
        <v>221</v>
      </c>
      <c r="BF2" s="5" t="s">
        <v>238</v>
      </c>
      <c r="BH2" s="4" t="s">
        <v>224</v>
      </c>
      <c r="BI2" s="4" t="s">
        <v>225</v>
      </c>
      <c r="BJ2" s="4" t="s">
        <v>212</v>
      </c>
      <c r="BK2" s="4" t="s">
        <v>213</v>
      </c>
      <c r="BL2" s="4" t="s">
        <v>214</v>
      </c>
      <c r="BM2" s="4" t="s">
        <v>215</v>
      </c>
      <c r="BN2" s="4" t="s">
        <v>216</v>
      </c>
      <c r="BO2" s="4" t="s">
        <v>217</v>
      </c>
      <c r="BP2" s="4" t="s">
        <v>218</v>
      </c>
      <c r="BQ2" s="4" t="s">
        <v>221</v>
      </c>
    </row>
    <row r="3" spans="1:69" s="1" customFormat="1" ht="38.25" customHeight="1">
      <c r="C3" s="36" t="s">
        <v>239</v>
      </c>
      <c r="D3" s="37" t="s">
        <v>241</v>
      </c>
      <c r="E3" s="38" t="s">
        <v>240</v>
      </c>
      <c r="BF3" s="36"/>
    </row>
    <row r="4" spans="1:69">
      <c r="B4" s="29" t="s">
        <v>236</v>
      </c>
      <c r="C4" s="39" t="s">
        <v>13</v>
      </c>
      <c r="D4" s="40" t="s">
        <v>13</v>
      </c>
      <c r="E4" s="41" t="s">
        <v>13</v>
      </c>
      <c r="F4" s="42">
        <v>4</v>
      </c>
      <c r="G4" s="42">
        <v>9</v>
      </c>
      <c r="H4" s="42">
        <v>18</v>
      </c>
      <c r="I4" s="42">
        <v>46</v>
      </c>
      <c r="J4" s="42">
        <v>85</v>
      </c>
      <c r="K4" s="42">
        <v>108</v>
      </c>
      <c r="L4" s="42">
        <v>107</v>
      </c>
      <c r="M4" s="42">
        <v>74</v>
      </c>
      <c r="N4" s="42">
        <v>28</v>
      </c>
      <c r="O4" s="42">
        <v>5</v>
      </c>
      <c r="P4" s="42"/>
      <c r="Q4" s="42">
        <f>+COUNTIF(Q8:Q193,"Devon")</f>
        <v>101</v>
      </c>
      <c r="R4" s="42">
        <f>+COUNTIF(R8:R193,"Cornwall")</f>
        <v>101</v>
      </c>
      <c r="S4" s="42">
        <f>+COUNTIF(S8:S193,"Dorset")</f>
        <v>40</v>
      </c>
      <c r="T4" s="42">
        <f>+COUNTIF(T8:T193,"Somerset")</f>
        <v>25</v>
      </c>
      <c r="U4" s="42">
        <f>+COUNTIF(U8:U193,"Hampshire")</f>
        <v>99</v>
      </c>
      <c r="V4" s="42">
        <f>+COUNTIF(V8:V193,"Wiltshire")</f>
        <v>99</v>
      </c>
      <c r="W4" s="42">
        <f>+COUNTIF(W8:W193,"Buckinghamshire")</f>
        <v>99</v>
      </c>
      <c r="X4" s="42">
        <f>+COUNTIF(X8:X193,"Berkshire")</f>
        <v>99</v>
      </c>
      <c r="Y4" s="42">
        <f>+COUNTIF(Y8:Y193,"Oxfordshire")</f>
        <v>99</v>
      </c>
      <c r="Z4" s="42">
        <f>+COUNTIF(Z8:Z193,"Kent")</f>
        <v>100</v>
      </c>
      <c r="AA4" s="42">
        <f>+COUNTIF(AA8:AA193,"Surrey")</f>
        <v>100</v>
      </c>
      <c r="AB4" s="42">
        <f>+COUNTIF(AB8:AB193,"Sussex")</f>
        <v>100</v>
      </c>
      <c r="AC4" s="42">
        <f>+COUNTIF(AC8:AC193,"London")</f>
        <v>100</v>
      </c>
      <c r="AD4" s="42">
        <f>+COUNTIF(AD8:AD193,"Hertfordshire - W")</f>
        <v>100</v>
      </c>
      <c r="AE4" s="42">
        <f>+COUNTIF(AE8:AE193,"Essex")</f>
        <v>109</v>
      </c>
      <c r="AF4" s="42">
        <f>+COUNTIF(AF8:AF193,"Suffolk")</f>
        <v>108</v>
      </c>
      <c r="AG4" s="42">
        <f>+COUNTIF(AG8:AG193,"Norfolk")</f>
        <v>108</v>
      </c>
      <c r="AH4" s="42">
        <f>+COUNTIF(AH8:AH193,"Cambridgeshire")</f>
        <v>108</v>
      </c>
      <c r="AI4" s="42">
        <f>+COUNTIF(AI8:AI193,"Middlesex")</f>
        <v>108</v>
      </c>
      <c r="AJ4" s="42">
        <f>+COUNTIF(AJ8:AJ193,"Hertfordshire - E")</f>
        <v>108</v>
      </c>
      <c r="AK4" s="42">
        <f>+COUNTIF(AK8:AK193,"Lincolnshire")</f>
        <v>66</v>
      </c>
      <c r="AL4" s="42">
        <f>+COUNTIF(AL8:AL193,"Worcestershire")</f>
        <v>106</v>
      </c>
      <c r="AM4" s="42">
        <f>+COUNTIF(AM8:AM193,"Derbyshire")</f>
        <v>99</v>
      </c>
      <c r="AN4" s="42">
        <f>+COUNTIF(AN8:AN193,"NE Yorkshire")</f>
        <v>28</v>
      </c>
      <c r="AO4" s="42">
        <f>+COUNTIF(AO8:AO193,"Low Northumberland")</f>
        <v>51</v>
      </c>
      <c r="AP4" s="42">
        <f>+COUNTIF(AP8:AP193,"Weald")</f>
        <v>101</v>
      </c>
      <c r="AQ4" s="42">
        <f>COUNTIF(AQ8:AQ193,"Southwest")</f>
        <v>101</v>
      </c>
      <c r="AR4" s="42">
        <f>COUNTIF(AR8:AR193,"South")</f>
        <v>99</v>
      </c>
      <c r="AS4" s="42">
        <f>COUNTIF(AS8:AS193,"Southeast")</f>
        <v>100</v>
      </c>
      <c r="AT4" s="42">
        <f>COUNTIF(AT8:AT193,"East")</f>
        <v>109</v>
      </c>
      <c r="AU4" s="42"/>
      <c r="AV4" s="42">
        <v>4</v>
      </c>
      <c r="AW4" s="42">
        <v>9</v>
      </c>
      <c r="AX4" s="42">
        <v>18</v>
      </c>
      <c r="AY4" s="42">
        <v>46</v>
      </c>
      <c r="AZ4" s="42">
        <v>85</v>
      </c>
      <c r="BA4" s="42">
        <v>108</v>
      </c>
      <c r="BB4" s="42">
        <v>107</v>
      </c>
      <c r="BC4" s="42">
        <v>74</v>
      </c>
      <c r="BD4" s="42">
        <v>28</v>
      </c>
      <c r="BE4" s="42">
        <v>5</v>
      </c>
      <c r="BF4" s="39"/>
      <c r="BH4" s="42">
        <v>4</v>
      </c>
      <c r="BI4" s="42">
        <v>9</v>
      </c>
      <c r="BJ4" s="42">
        <v>18</v>
      </c>
      <c r="BK4" s="42">
        <v>46</v>
      </c>
      <c r="BL4" s="42">
        <v>85</v>
      </c>
      <c r="BM4" s="42">
        <v>108</v>
      </c>
      <c r="BN4" s="42">
        <v>107</v>
      </c>
      <c r="BO4" s="42">
        <v>74</v>
      </c>
      <c r="BP4" s="42">
        <v>28</v>
      </c>
      <c r="BQ4" s="42">
        <v>5</v>
      </c>
    </row>
    <row r="5" spans="1:69">
      <c r="B5" s="29"/>
      <c r="C5" s="39">
        <f>COUNTIF(C8:C193,"x")</f>
        <v>66</v>
      </c>
      <c r="D5" s="40">
        <f t="shared" ref="D5:E5" si="0">COUNTIF(D8:D193,"x")</f>
        <v>85</v>
      </c>
      <c r="E5" s="41">
        <f t="shared" si="0"/>
        <v>35</v>
      </c>
      <c r="BF5" s="39"/>
    </row>
    <row r="6" spans="1:69">
      <c r="A6" s="26" t="s">
        <v>255</v>
      </c>
      <c r="B6" s="29"/>
      <c r="C6" s="39"/>
      <c r="D6" s="40"/>
      <c r="E6" s="41"/>
      <c r="BF6" s="39"/>
    </row>
    <row r="7" spans="1:69">
      <c r="C7" s="39"/>
      <c r="D7" s="40"/>
      <c r="E7" s="41"/>
      <c r="BF7" s="39"/>
    </row>
    <row r="8" spans="1:69">
      <c r="A8" s="61" t="s">
        <v>249</v>
      </c>
      <c r="B8" s="61" t="s">
        <v>2</v>
      </c>
      <c r="C8" s="39"/>
      <c r="D8" s="40"/>
      <c r="E8" s="41" t="s">
        <v>13</v>
      </c>
      <c r="F8" s="1"/>
      <c r="G8" s="1"/>
      <c r="H8" s="1"/>
      <c r="I8" s="1"/>
      <c r="J8" s="43" t="s">
        <v>220</v>
      </c>
      <c r="K8" s="43" t="s">
        <v>220</v>
      </c>
      <c r="L8" s="1"/>
      <c r="M8" s="1"/>
      <c r="N8" s="1"/>
      <c r="O8" s="1"/>
      <c r="P8" s="1"/>
      <c r="Q8" s="44" t="s">
        <v>269</v>
      </c>
      <c r="R8" s="44" t="s">
        <v>270</v>
      </c>
      <c r="S8" s="44"/>
      <c r="T8" s="44"/>
      <c r="U8" s="44" t="s">
        <v>273</v>
      </c>
      <c r="V8" s="44" t="s">
        <v>274</v>
      </c>
      <c r="W8" s="44" t="s">
        <v>275</v>
      </c>
      <c r="X8" s="44" t="s">
        <v>276</v>
      </c>
      <c r="Y8" s="44" t="s">
        <v>277</v>
      </c>
      <c r="Z8" s="44" t="s">
        <v>278</v>
      </c>
      <c r="AA8" s="44" t="s">
        <v>279</v>
      </c>
      <c r="AB8" s="44" t="s">
        <v>280</v>
      </c>
      <c r="AC8" s="44" t="s">
        <v>281</v>
      </c>
      <c r="AD8" s="44" t="s">
        <v>282</v>
      </c>
      <c r="AE8" s="44" t="s">
        <v>283</v>
      </c>
      <c r="AF8" s="44" t="s">
        <v>284</v>
      </c>
      <c r="AG8" s="44" t="s">
        <v>285</v>
      </c>
      <c r="AH8" s="44" t="s">
        <v>286</v>
      </c>
      <c r="AI8" s="44" t="s">
        <v>287</v>
      </c>
      <c r="AJ8" s="44" t="s">
        <v>288</v>
      </c>
      <c r="AK8" s="44"/>
      <c r="AL8" s="44"/>
      <c r="AM8" s="44" t="s">
        <v>291</v>
      </c>
      <c r="AN8" s="44"/>
      <c r="AO8" s="44" t="s">
        <v>293</v>
      </c>
      <c r="AP8" s="44" t="s">
        <v>294</v>
      </c>
      <c r="AQ8" s="44" t="s">
        <v>443</v>
      </c>
      <c r="AR8" s="44" t="s">
        <v>444</v>
      </c>
      <c r="AS8" s="44" t="s">
        <v>445</v>
      </c>
      <c r="AT8" s="44" t="s">
        <v>446</v>
      </c>
      <c r="AU8" s="1"/>
      <c r="AV8" s="1"/>
      <c r="AW8" s="1"/>
      <c r="AX8" s="1"/>
      <c r="AY8" s="1"/>
      <c r="AZ8" s="43"/>
      <c r="BA8" s="43" t="s">
        <v>215</v>
      </c>
      <c r="BB8" s="1"/>
      <c r="BC8" s="1"/>
      <c r="BD8" s="1"/>
      <c r="BE8" s="1"/>
      <c r="BF8" s="41" t="s">
        <v>233</v>
      </c>
      <c r="BH8" s="1"/>
      <c r="BI8" s="1"/>
      <c r="BJ8" s="1"/>
      <c r="BK8" s="1"/>
      <c r="BL8" s="43"/>
      <c r="BM8" s="43" t="s">
        <v>215</v>
      </c>
      <c r="BN8" s="1"/>
      <c r="BO8" s="1"/>
      <c r="BP8" s="1"/>
      <c r="BQ8" s="1"/>
    </row>
    <row r="9" spans="1:69">
      <c r="A9" t="s">
        <v>3</v>
      </c>
      <c r="B9" t="s">
        <v>4</v>
      </c>
      <c r="C9" s="39" t="s">
        <v>13</v>
      </c>
      <c r="D9" s="40"/>
      <c r="E9" s="41"/>
      <c r="F9" s="1"/>
      <c r="G9" s="1"/>
      <c r="H9" s="1"/>
      <c r="I9" s="1"/>
      <c r="J9" s="43" t="s">
        <v>220</v>
      </c>
      <c r="K9" s="43" t="s">
        <v>220</v>
      </c>
      <c r="L9" s="43" t="s">
        <v>220</v>
      </c>
      <c r="M9" s="43" t="s">
        <v>220</v>
      </c>
      <c r="N9" s="43" t="s">
        <v>220</v>
      </c>
      <c r="O9" s="43"/>
      <c r="P9" s="43"/>
      <c r="Q9" s="44" t="s">
        <v>269</v>
      </c>
      <c r="R9" s="44" t="s">
        <v>270</v>
      </c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 t="s">
        <v>290</v>
      </c>
      <c r="AM9" s="44"/>
      <c r="AN9" s="44"/>
      <c r="AO9" s="44"/>
      <c r="AP9" s="44"/>
      <c r="AQ9" s="44" t="s">
        <v>443</v>
      </c>
      <c r="AR9" s="44"/>
      <c r="AS9" s="44"/>
      <c r="AT9" s="44"/>
      <c r="AU9" s="1"/>
      <c r="AV9" s="1"/>
      <c r="AW9" s="1"/>
      <c r="AX9" s="1"/>
      <c r="AY9" s="1"/>
      <c r="AZ9" s="43" t="s">
        <v>214</v>
      </c>
      <c r="BA9" s="43" t="s">
        <v>215</v>
      </c>
      <c r="BB9" s="43" t="s">
        <v>216</v>
      </c>
      <c r="BC9" s="43" t="s">
        <v>217</v>
      </c>
      <c r="BD9" s="43" t="s">
        <v>218</v>
      </c>
      <c r="BE9" s="43"/>
      <c r="BF9" s="39" t="s">
        <v>231</v>
      </c>
      <c r="BH9" s="1"/>
      <c r="BI9" s="1"/>
      <c r="BJ9" s="1"/>
      <c r="BK9" s="1"/>
      <c r="BL9" s="43" t="s">
        <v>214</v>
      </c>
      <c r="BM9" s="43" t="s">
        <v>215</v>
      </c>
      <c r="BN9" s="43" t="s">
        <v>216</v>
      </c>
      <c r="BO9" s="43" t="s">
        <v>217</v>
      </c>
      <c r="BP9" s="43" t="s">
        <v>218</v>
      </c>
      <c r="BQ9" s="43"/>
    </row>
    <row r="10" spans="1:69">
      <c r="A10" s="61" t="s">
        <v>5</v>
      </c>
      <c r="B10" s="61" t="s">
        <v>6</v>
      </c>
      <c r="C10" s="39" t="s">
        <v>13</v>
      </c>
      <c r="D10" s="40"/>
      <c r="E10" s="41"/>
      <c r="F10" s="1"/>
      <c r="G10" s="1"/>
      <c r="H10" s="1"/>
      <c r="I10" s="43" t="s">
        <v>220</v>
      </c>
      <c r="J10" s="43" t="s">
        <v>220</v>
      </c>
      <c r="K10" s="1"/>
      <c r="L10" s="1"/>
      <c r="M10" s="1"/>
      <c r="N10" s="1"/>
      <c r="O10" s="1"/>
      <c r="P10" s="1"/>
      <c r="Q10" s="44" t="s">
        <v>269</v>
      </c>
      <c r="R10" s="44" t="s">
        <v>270</v>
      </c>
      <c r="S10" s="44" t="s">
        <v>271</v>
      </c>
      <c r="T10" s="44"/>
      <c r="U10" s="44" t="s">
        <v>273</v>
      </c>
      <c r="V10" s="44" t="s">
        <v>274</v>
      </c>
      <c r="W10" s="44" t="s">
        <v>275</v>
      </c>
      <c r="X10" s="44" t="s">
        <v>276</v>
      </c>
      <c r="Y10" s="44" t="s">
        <v>277</v>
      </c>
      <c r="Z10" s="44" t="s">
        <v>278</v>
      </c>
      <c r="AA10" s="44" t="s">
        <v>279</v>
      </c>
      <c r="AB10" s="44" t="s">
        <v>280</v>
      </c>
      <c r="AC10" s="44" t="s">
        <v>281</v>
      </c>
      <c r="AD10" s="44" t="s">
        <v>282</v>
      </c>
      <c r="AE10" s="44" t="s">
        <v>283</v>
      </c>
      <c r="AF10" s="44" t="s">
        <v>284</v>
      </c>
      <c r="AG10" s="44" t="s">
        <v>285</v>
      </c>
      <c r="AH10" s="44" t="s">
        <v>286</v>
      </c>
      <c r="AI10" s="44" t="s">
        <v>287</v>
      </c>
      <c r="AJ10" s="44" t="s">
        <v>288</v>
      </c>
      <c r="AK10" s="44" t="s">
        <v>289</v>
      </c>
      <c r="AL10" s="44" t="s">
        <v>290</v>
      </c>
      <c r="AM10" s="44" t="s">
        <v>291</v>
      </c>
      <c r="AN10" s="44" t="s">
        <v>292</v>
      </c>
      <c r="AO10" s="44" t="s">
        <v>293</v>
      </c>
      <c r="AP10" s="44" t="s">
        <v>294</v>
      </c>
      <c r="AQ10" s="44" t="s">
        <v>443</v>
      </c>
      <c r="AR10" s="44" t="s">
        <v>444</v>
      </c>
      <c r="AS10" s="44" t="s">
        <v>445</v>
      </c>
      <c r="AT10" s="44" t="s">
        <v>446</v>
      </c>
      <c r="AU10" s="1"/>
      <c r="AV10" s="1"/>
      <c r="AW10" s="1"/>
      <c r="AX10" s="1"/>
      <c r="AY10" s="43" t="s">
        <v>213</v>
      </c>
      <c r="AZ10" s="43" t="s">
        <v>214</v>
      </c>
      <c r="BA10" s="1"/>
      <c r="BB10" s="1"/>
      <c r="BC10" s="1"/>
      <c r="BD10" s="1"/>
      <c r="BE10" s="1"/>
      <c r="BF10" s="39" t="s">
        <v>231</v>
      </c>
      <c r="BH10" s="1"/>
      <c r="BI10" s="1"/>
      <c r="BJ10" s="1"/>
      <c r="BK10" s="43" t="s">
        <v>213</v>
      </c>
      <c r="BL10" s="43" t="s">
        <v>214</v>
      </c>
      <c r="BM10" s="1"/>
      <c r="BN10" s="1"/>
      <c r="BO10" s="1"/>
      <c r="BP10" s="1"/>
      <c r="BQ10" s="1"/>
    </row>
    <row r="11" spans="1:69">
      <c r="A11" t="s">
        <v>295</v>
      </c>
      <c r="B11" t="s">
        <v>296</v>
      </c>
      <c r="C11" s="39"/>
      <c r="D11" s="40" t="s">
        <v>13</v>
      </c>
      <c r="E11" s="41"/>
      <c r="F11" s="1"/>
      <c r="G11" s="1"/>
      <c r="H11" s="1"/>
      <c r="I11" s="43"/>
      <c r="J11" s="43"/>
      <c r="K11" s="43" t="s">
        <v>220</v>
      </c>
      <c r="L11" s="43" t="s">
        <v>220</v>
      </c>
      <c r="M11" s="43" t="s">
        <v>220</v>
      </c>
      <c r="N11" s="43" t="s">
        <v>220</v>
      </c>
      <c r="O11" s="1"/>
      <c r="P11" s="1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 t="s">
        <v>283</v>
      </c>
      <c r="AF11" s="44" t="s">
        <v>284</v>
      </c>
      <c r="AG11" s="44" t="s">
        <v>285</v>
      </c>
      <c r="AH11" s="44" t="s">
        <v>286</v>
      </c>
      <c r="AI11" s="44" t="s">
        <v>287</v>
      </c>
      <c r="AJ11" s="44" t="s">
        <v>288</v>
      </c>
      <c r="AK11" s="44"/>
      <c r="AL11" s="44"/>
      <c r="AM11" s="44"/>
      <c r="AN11" s="44"/>
      <c r="AO11" s="44"/>
      <c r="AP11" s="44"/>
      <c r="AQ11" s="44"/>
      <c r="AR11" s="44"/>
      <c r="AS11" s="44"/>
      <c r="AT11" s="44" t="s">
        <v>446</v>
      </c>
      <c r="AU11" s="1"/>
      <c r="AV11" s="1"/>
      <c r="AW11" s="1"/>
      <c r="AX11" s="1"/>
      <c r="AY11" s="43"/>
      <c r="AZ11" s="43"/>
      <c r="BA11" s="43" t="s">
        <v>215</v>
      </c>
      <c r="BB11" s="43" t="s">
        <v>216</v>
      </c>
      <c r="BC11" s="43" t="s">
        <v>217</v>
      </c>
      <c r="BD11" s="43" t="s">
        <v>218</v>
      </c>
      <c r="BE11" s="1"/>
      <c r="BF11" s="40" t="s">
        <v>232</v>
      </c>
      <c r="BH11" s="1"/>
      <c r="BI11" s="1"/>
      <c r="BJ11" s="1"/>
      <c r="BK11" s="43"/>
      <c r="BL11" s="43"/>
      <c r="BM11" s="43" t="s">
        <v>215</v>
      </c>
      <c r="BN11" s="43" t="s">
        <v>216</v>
      </c>
      <c r="BO11" s="43" t="s">
        <v>217</v>
      </c>
      <c r="BP11" s="43" t="s">
        <v>218</v>
      </c>
      <c r="BQ11" s="1"/>
    </row>
    <row r="12" spans="1:69">
      <c r="A12" s="61" t="s">
        <v>10</v>
      </c>
      <c r="B12" s="61" t="s">
        <v>7</v>
      </c>
      <c r="C12" s="39" t="s">
        <v>13</v>
      </c>
      <c r="D12" s="40"/>
      <c r="E12" s="41"/>
      <c r="F12" s="1"/>
      <c r="G12" s="1"/>
      <c r="H12" s="1"/>
      <c r="I12" s="43" t="s">
        <v>220</v>
      </c>
      <c r="J12" s="43" t="s">
        <v>220</v>
      </c>
      <c r="K12" s="43" t="s">
        <v>220</v>
      </c>
      <c r="L12" s="1"/>
      <c r="M12" s="1"/>
      <c r="N12" s="1"/>
      <c r="O12" s="1"/>
      <c r="P12" s="1"/>
      <c r="Q12" s="44" t="s">
        <v>269</v>
      </c>
      <c r="R12" s="44" t="s">
        <v>270</v>
      </c>
      <c r="S12" s="44"/>
      <c r="T12" s="44"/>
      <c r="U12" s="44" t="s">
        <v>273</v>
      </c>
      <c r="V12" s="44" t="s">
        <v>274</v>
      </c>
      <c r="W12" s="44" t="s">
        <v>275</v>
      </c>
      <c r="X12" s="44" t="s">
        <v>276</v>
      </c>
      <c r="Y12" s="44" t="s">
        <v>277</v>
      </c>
      <c r="Z12" s="44" t="s">
        <v>278</v>
      </c>
      <c r="AA12" s="44" t="s">
        <v>279</v>
      </c>
      <c r="AB12" s="44" t="s">
        <v>280</v>
      </c>
      <c r="AC12" s="44" t="s">
        <v>281</v>
      </c>
      <c r="AD12" s="44" t="s">
        <v>282</v>
      </c>
      <c r="AE12" s="44" t="s">
        <v>283</v>
      </c>
      <c r="AF12" s="44" t="s">
        <v>284</v>
      </c>
      <c r="AG12" s="44" t="s">
        <v>285</v>
      </c>
      <c r="AH12" s="44" t="s">
        <v>286</v>
      </c>
      <c r="AI12" s="44" t="s">
        <v>287</v>
      </c>
      <c r="AJ12" s="44" t="s">
        <v>288</v>
      </c>
      <c r="AK12" s="44" t="s">
        <v>289</v>
      </c>
      <c r="AL12" s="44" t="s">
        <v>290</v>
      </c>
      <c r="AM12" s="44" t="s">
        <v>291</v>
      </c>
      <c r="AN12" s="44"/>
      <c r="AO12" s="44" t="s">
        <v>293</v>
      </c>
      <c r="AP12" s="44" t="s">
        <v>294</v>
      </c>
      <c r="AQ12" s="44" t="s">
        <v>443</v>
      </c>
      <c r="AR12" s="44" t="s">
        <v>444</v>
      </c>
      <c r="AS12" s="44" t="s">
        <v>445</v>
      </c>
      <c r="AT12" s="44" t="s">
        <v>446</v>
      </c>
      <c r="AU12" s="1"/>
      <c r="AV12" s="1"/>
      <c r="AW12" s="1"/>
      <c r="AX12" s="1"/>
      <c r="AY12" s="43" t="s">
        <v>213</v>
      </c>
      <c r="AZ12" s="43" t="s">
        <v>214</v>
      </c>
      <c r="BA12" s="43" t="s">
        <v>215</v>
      </c>
      <c r="BB12" s="1"/>
      <c r="BC12" s="1"/>
      <c r="BD12" s="1"/>
      <c r="BE12" s="1"/>
      <c r="BF12" s="39" t="s">
        <v>231</v>
      </c>
      <c r="BH12" s="1"/>
      <c r="BI12" s="1"/>
      <c r="BJ12" s="1"/>
      <c r="BK12" s="43" t="s">
        <v>213</v>
      </c>
      <c r="BL12" s="43" t="s">
        <v>214</v>
      </c>
      <c r="BM12" s="43" t="s">
        <v>215</v>
      </c>
      <c r="BN12" s="1"/>
      <c r="BO12" s="1"/>
      <c r="BP12" s="1"/>
      <c r="BQ12" s="1"/>
    </row>
    <row r="13" spans="1:69">
      <c r="A13" t="s">
        <v>11</v>
      </c>
      <c r="B13" t="s">
        <v>8</v>
      </c>
      <c r="C13" s="39"/>
      <c r="D13" s="40" t="s">
        <v>13</v>
      </c>
      <c r="E13" s="41"/>
      <c r="F13" s="1"/>
      <c r="G13" s="1"/>
      <c r="H13" s="1"/>
      <c r="I13" s="1"/>
      <c r="J13" s="1"/>
      <c r="K13" s="43" t="s">
        <v>220</v>
      </c>
      <c r="L13" s="43" t="s">
        <v>220</v>
      </c>
      <c r="M13" s="1"/>
      <c r="N13" s="1"/>
      <c r="O13" s="1"/>
      <c r="P13" s="1"/>
      <c r="Q13" s="44"/>
      <c r="R13" s="44"/>
      <c r="S13" s="44"/>
      <c r="T13" s="44"/>
      <c r="U13" s="44"/>
      <c r="V13" s="44"/>
      <c r="W13" s="44"/>
      <c r="X13" s="44"/>
      <c r="Y13" s="44"/>
      <c r="Z13" s="44" t="s">
        <v>278</v>
      </c>
      <c r="AA13" s="44" t="s">
        <v>279</v>
      </c>
      <c r="AB13" s="44" t="s">
        <v>280</v>
      </c>
      <c r="AC13" s="44" t="s">
        <v>281</v>
      </c>
      <c r="AD13" s="44" t="s">
        <v>282</v>
      </c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 t="s">
        <v>294</v>
      </c>
      <c r="AQ13" s="44"/>
      <c r="AR13" s="44"/>
      <c r="AS13" s="44" t="s">
        <v>445</v>
      </c>
      <c r="AT13" s="44"/>
      <c r="AU13" s="1"/>
      <c r="AV13" s="1"/>
      <c r="AW13" s="1"/>
      <c r="AX13" s="1"/>
      <c r="AY13" s="1"/>
      <c r="AZ13" s="1"/>
      <c r="BA13" s="43" t="s">
        <v>215</v>
      </c>
      <c r="BB13" s="43" t="s">
        <v>216</v>
      </c>
      <c r="BC13" s="1"/>
      <c r="BD13" s="1"/>
      <c r="BE13" s="1"/>
      <c r="BF13" s="40" t="s">
        <v>232</v>
      </c>
      <c r="BH13" s="1"/>
      <c r="BI13" s="1"/>
      <c r="BJ13" s="1"/>
      <c r="BK13" s="1"/>
      <c r="BL13" s="1"/>
      <c r="BM13" s="43" t="s">
        <v>215</v>
      </c>
      <c r="BN13" s="43" t="s">
        <v>216</v>
      </c>
      <c r="BO13" s="1"/>
      <c r="BP13" s="1"/>
      <c r="BQ13" s="1"/>
    </row>
    <row r="14" spans="1:69">
      <c r="A14" s="61" t="s">
        <v>203</v>
      </c>
      <c r="B14" s="61" t="s">
        <v>9</v>
      </c>
      <c r="C14" s="39"/>
      <c r="D14" s="40" t="s">
        <v>13</v>
      </c>
      <c r="E14" s="41"/>
      <c r="F14" s="1"/>
      <c r="G14" s="1"/>
      <c r="H14" s="43" t="s">
        <v>220</v>
      </c>
      <c r="I14" s="43" t="s">
        <v>220</v>
      </c>
      <c r="J14" s="1"/>
      <c r="K14" s="1"/>
      <c r="L14" s="1"/>
      <c r="M14" s="1"/>
      <c r="N14" s="1"/>
      <c r="O14" s="1"/>
      <c r="P14" s="1"/>
      <c r="Q14" s="44" t="s">
        <v>269</v>
      </c>
      <c r="R14" s="44" t="s">
        <v>270</v>
      </c>
      <c r="S14" s="44" t="s">
        <v>271</v>
      </c>
      <c r="T14" s="44" t="s">
        <v>272</v>
      </c>
      <c r="U14" s="44" t="s">
        <v>273</v>
      </c>
      <c r="V14" s="44" t="s">
        <v>274</v>
      </c>
      <c r="W14" s="44" t="s">
        <v>275</v>
      </c>
      <c r="X14" s="44" t="s">
        <v>276</v>
      </c>
      <c r="Y14" s="44" t="s">
        <v>277</v>
      </c>
      <c r="Z14" s="44" t="s">
        <v>278</v>
      </c>
      <c r="AA14" s="44" t="s">
        <v>279</v>
      </c>
      <c r="AB14" s="44" t="s">
        <v>280</v>
      </c>
      <c r="AC14" s="44" t="s">
        <v>281</v>
      </c>
      <c r="AD14" s="44" t="s">
        <v>282</v>
      </c>
      <c r="AE14" s="44" t="s">
        <v>283</v>
      </c>
      <c r="AF14" s="44" t="s">
        <v>284</v>
      </c>
      <c r="AG14" s="44" t="s">
        <v>285</v>
      </c>
      <c r="AH14" s="44" t="s">
        <v>286</v>
      </c>
      <c r="AI14" s="44" t="s">
        <v>287</v>
      </c>
      <c r="AJ14" s="44" t="s">
        <v>288</v>
      </c>
      <c r="AK14" s="44" t="s">
        <v>289</v>
      </c>
      <c r="AL14" s="44" t="s">
        <v>290</v>
      </c>
      <c r="AM14" s="44" t="s">
        <v>291</v>
      </c>
      <c r="AN14" s="44"/>
      <c r="AO14" s="44" t="s">
        <v>293</v>
      </c>
      <c r="AP14" s="44" t="s">
        <v>294</v>
      </c>
      <c r="AQ14" s="44" t="s">
        <v>443</v>
      </c>
      <c r="AR14" s="44" t="s">
        <v>444</v>
      </c>
      <c r="AS14" s="44" t="s">
        <v>445</v>
      </c>
      <c r="AT14" s="44" t="s">
        <v>446</v>
      </c>
      <c r="AU14" s="1"/>
      <c r="AV14" s="1"/>
      <c r="AW14" s="1"/>
      <c r="AX14" s="43" t="s">
        <v>212</v>
      </c>
      <c r="AY14" s="43" t="s">
        <v>213</v>
      </c>
      <c r="AZ14" s="1"/>
      <c r="BA14" s="1"/>
      <c r="BB14" s="1"/>
      <c r="BC14" s="1"/>
      <c r="BD14" s="1"/>
      <c r="BE14" s="1"/>
      <c r="BF14" s="40" t="s">
        <v>232</v>
      </c>
      <c r="BH14" s="1"/>
      <c r="BI14" s="1"/>
      <c r="BJ14" s="43" t="s">
        <v>212</v>
      </c>
      <c r="BK14" s="43" t="s">
        <v>213</v>
      </c>
      <c r="BL14" s="1"/>
      <c r="BM14" s="1"/>
      <c r="BN14" s="1"/>
      <c r="BO14" s="1"/>
      <c r="BP14" s="1"/>
      <c r="BQ14" s="1"/>
    </row>
    <row r="15" spans="1:69" s="3" customFormat="1">
      <c r="A15" s="61" t="s">
        <v>243</v>
      </c>
      <c r="B15" s="61" t="s">
        <v>12</v>
      </c>
      <c r="C15" s="39" t="s">
        <v>13</v>
      </c>
      <c r="D15" s="40"/>
      <c r="E15" s="41"/>
      <c r="F15" s="1"/>
      <c r="G15" s="1"/>
      <c r="H15" s="1"/>
      <c r="I15" s="1"/>
      <c r="J15" s="43" t="s">
        <v>220</v>
      </c>
      <c r="K15" s="43" t="s">
        <v>220</v>
      </c>
      <c r="L15" s="1"/>
      <c r="M15" s="1"/>
      <c r="N15" s="1"/>
      <c r="O15" s="1"/>
      <c r="P15" s="1"/>
      <c r="Q15" s="44" t="s">
        <v>269</v>
      </c>
      <c r="R15" s="44" t="s">
        <v>270</v>
      </c>
      <c r="S15" s="44" t="s">
        <v>271</v>
      </c>
      <c r="T15" s="44"/>
      <c r="U15" s="44" t="s">
        <v>273</v>
      </c>
      <c r="V15" s="44" t="s">
        <v>274</v>
      </c>
      <c r="W15" s="44" t="s">
        <v>275</v>
      </c>
      <c r="X15" s="44" t="s">
        <v>276</v>
      </c>
      <c r="Y15" s="44" t="s">
        <v>277</v>
      </c>
      <c r="Z15" s="44" t="s">
        <v>278</v>
      </c>
      <c r="AA15" s="44" t="s">
        <v>279</v>
      </c>
      <c r="AB15" s="44" t="s">
        <v>280</v>
      </c>
      <c r="AC15" s="44" t="s">
        <v>281</v>
      </c>
      <c r="AD15" s="44" t="s">
        <v>282</v>
      </c>
      <c r="AE15" s="44"/>
      <c r="AF15" s="44"/>
      <c r="AG15" s="44"/>
      <c r="AH15" s="44"/>
      <c r="AI15" s="44"/>
      <c r="AJ15" s="44"/>
      <c r="AK15" s="44" t="s">
        <v>289</v>
      </c>
      <c r="AL15" s="44" t="s">
        <v>290</v>
      </c>
      <c r="AM15" s="44" t="s">
        <v>291</v>
      </c>
      <c r="AN15" s="44" t="s">
        <v>292</v>
      </c>
      <c r="AO15" s="44"/>
      <c r="AP15" s="44" t="s">
        <v>294</v>
      </c>
      <c r="AQ15" s="44" t="s">
        <v>443</v>
      </c>
      <c r="AR15" s="44" t="s">
        <v>444</v>
      </c>
      <c r="AS15" s="44" t="s">
        <v>445</v>
      </c>
      <c r="AT15" s="44"/>
      <c r="AU15" s="1"/>
      <c r="AV15" s="1"/>
      <c r="AW15" s="1"/>
      <c r="AX15" s="1"/>
      <c r="AY15" s="1"/>
      <c r="AZ15" s="43" t="s">
        <v>214</v>
      </c>
      <c r="BA15" s="43" t="s">
        <v>215</v>
      </c>
      <c r="BB15" s="1"/>
      <c r="BC15" s="1"/>
      <c r="BD15" s="1"/>
      <c r="BE15" s="1"/>
      <c r="BF15" s="39" t="s">
        <v>231</v>
      </c>
      <c r="BH15" s="1"/>
      <c r="BI15" s="1"/>
      <c r="BJ15" s="1"/>
      <c r="BK15" s="1"/>
      <c r="BL15" s="43" t="s">
        <v>214</v>
      </c>
      <c r="BM15" s="43" t="s">
        <v>215</v>
      </c>
      <c r="BN15" s="1"/>
      <c r="BO15" s="1"/>
      <c r="BP15" s="1"/>
      <c r="BQ15" s="1"/>
    </row>
    <row r="16" spans="1:69" s="3" customFormat="1">
      <c r="A16" s="3" t="s">
        <v>297</v>
      </c>
      <c r="B16" s="3" t="s">
        <v>298</v>
      </c>
      <c r="C16" s="39"/>
      <c r="D16" s="40" t="s">
        <v>13</v>
      </c>
      <c r="E16" s="41"/>
      <c r="F16" s="44"/>
      <c r="G16" s="44"/>
      <c r="H16" s="44"/>
      <c r="I16" s="43" t="s">
        <v>220</v>
      </c>
      <c r="J16" s="43" t="s">
        <v>220</v>
      </c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 t="s">
        <v>293</v>
      </c>
      <c r="AP16" s="44"/>
      <c r="AQ16" s="44"/>
      <c r="AR16" s="44"/>
      <c r="AS16" s="44"/>
      <c r="AT16" s="44"/>
      <c r="AU16" s="44"/>
      <c r="AV16" s="44"/>
      <c r="AW16" s="44"/>
      <c r="AX16" s="44"/>
      <c r="AY16" s="43" t="s">
        <v>213</v>
      </c>
      <c r="AZ16" s="43" t="s">
        <v>214</v>
      </c>
      <c r="BA16" s="44"/>
      <c r="BB16" s="44"/>
      <c r="BC16" s="44"/>
      <c r="BD16" s="44"/>
      <c r="BE16" s="44"/>
      <c r="BF16" s="40" t="s">
        <v>232</v>
      </c>
      <c r="BH16" s="44"/>
      <c r="BI16" s="44"/>
      <c r="BJ16" s="44"/>
      <c r="BK16" s="43" t="s">
        <v>213</v>
      </c>
      <c r="BL16" s="43" t="s">
        <v>214</v>
      </c>
      <c r="BM16" s="44"/>
      <c r="BN16" s="44"/>
      <c r="BO16" s="44"/>
      <c r="BP16" s="44"/>
      <c r="BQ16" s="44"/>
    </row>
    <row r="17" spans="1:69">
      <c r="A17" s="3" t="s">
        <v>299</v>
      </c>
      <c r="B17" s="3" t="s">
        <v>300</v>
      </c>
      <c r="C17" s="39"/>
      <c r="D17" s="40" t="s">
        <v>13</v>
      </c>
      <c r="E17" s="41"/>
      <c r="F17" s="44"/>
      <c r="G17" s="44"/>
      <c r="H17" s="44"/>
      <c r="I17" s="44"/>
      <c r="J17" s="44"/>
      <c r="K17" s="43" t="s">
        <v>220</v>
      </c>
      <c r="L17" s="43" t="s">
        <v>220</v>
      </c>
      <c r="M17" s="43" t="s">
        <v>220</v>
      </c>
      <c r="N17" s="43" t="s">
        <v>220</v>
      </c>
      <c r="O17" s="43"/>
      <c r="P17" s="43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 t="s">
        <v>290</v>
      </c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3" t="s">
        <v>215</v>
      </c>
      <c r="BB17" s="43" t="s">
        <v>216</v>
      </c>
      <c r="BC17" s="43" t="s">
        <v>217</v>
      </c>
      <c r="BD17" s="43" t="s">
        <v>218</v>
      </c>
      <c r="BE17" s="43"/>
      <c r="BF17" s="40" t="s">
        <v>232</v>
      </c>
      <c r="BH17" s="44"/>
      <c r="BI17" s="44"/>
      <c r="BJ17" s="44"/>
      <c r="BK17" s="44"/>
      <c r="BL17" s="44"/>
      <c r="BM17" s="43" t="s">
        <v>215</v>
      </c>
      <c r="BN17" s="43" t="s">
        <v>216</v>
      </c>
      <c r="BO17" s="43" t="s">
        <v>217</v>
      </c>
      <c r="BP17" s="43" t="s">
        <v>218</v>
      </c>
      <c r="BQ17" s="43"/>
    </row>
    <row r="18" spans="1:69">
      <c r="A18" s="61" t="s">
        <v>14</v>
      </c>
      <c r="B18" s="61" t="s">
        <v>15</v>
      </c>
      <c r="C18" s="39"/>
      <c r="D18" s="40" t="s">
        <v>13</v>
      </c>
      <c r="E18" s="41"/>
      <c r="F18" s="1"/>
      <c r="G18" s="1"/>
      <c r="H18" s="1"/>
      <c r="I18" s="1"/>
      <c r="J18" s="1"/>
      <c r="K18" s="43" t="s">
        <v>220</v>
      </c>
      <c r="L18" s="43" t="s">
        <v>220</v>
      </c>
      <c r="M18" s="43" t="s">
        <v>220</v>
      </c>
      <c r="N18" s="1"/>
      <c r="O18" s="1"/>
      <c r="P18" s="1"/>
      <c r="Q18" s="44" t="s">
        <v>269</v>
      </c>
      <c r="R18" s="44" t="s">
        <v>270</v>
      </c>
      <c r="S18" s="44"/>
      <c r="T18" s="44"/>
      <c r="U18" s="44" t="s">
        <v>273</v>
      </c>
      <c r="V18" s="44" t="s">
        <v>274</v>
      </c>
      <c r="W18" s="44" t="s">
        <v>275</v>
      </c>
      <c r="X18" s="44" t="s">
        <v>276</v>
      </c>
      <c r="Y18" s="44" t="s">
        <v>277</v>
      </c>
      <c r="Z18" s="44" t="s">
        <v>278</v>
      </c>
      <c r="AA18" s="44" t="s">
        <v>279</v>
      </c>
      <c r="AB18" s="44" t="s">
        <v>280</v>
      </c>
      <c r="AC18" s="44" t="s">
        <v>281</v>
      </c>
      <c r="AD18" s="44" t="s">
        <v>282</v>
      </c>
      <c r="AE18" s="44" t="s">
        <v>283</v>
      </c>
      <c r="AF18" s="44" t="s">
        <v>284</v>
      </c>
      <c r="AG18" s="44" t="s">
        <v>285</v>
      </c>
      <c r="AH18" s="44" t="s">
        <v>286</v>
      </c>
      <c r="AI18" s="44" t="s">
        <v>287</v>
      </c>
      <c r="AJ18" s="44" t="s">
        <v>288</v>
      </c>
      <c r="AK18" s="44"/>
      <c r="AL18" s="44" t="s">
        <v>290</v>
      </c>
      <c r="AM18" s="44"/>
      <c r="AN18" s="44"/>
      <c r="AO18" s="44"/>
      <c r="AP18" s="44" t="s">
        <v>294</v>
      </c>
      <c r="AQ18" s="44" t="s">
        <v>443</v>
      </c>
      <c r="AR18" s="44" t="s">
        <v>444</v>
      </c>
      <c r="AS18" s="44" t="s">
        <v>445</v>
      </c>
      <c r="AT18" s="44" t="s">
        <v>446</v>
      </c>
      <c r="AU18" s="1"/>
      <c r="AV18" s="1"/>
      <c r="AW18" s="1"/>
      <c r="AX18" s="1"/>
      <c r="AY18" s="1"/>
      <c r="AZ18" s="1"/>
      <c r="BA18" s="43" t="s">
        <v>215</v>
      </c>
      <c r="BB18" s="43" t="s">
        <v>216</v>
      </c>
      <c r="BC18" s="43" t="s">
        <v>217</v>
      </c>
      <c r="BD18" s="1"/>
      <c r="BE18" s="1"/>
      <c r="BF18" s="40" t="s">
        <v>232</v>
      </c>
      <c r="BH18" s="1"/>
      <c r="BI18" s="1"/>
      <c r="BJ18" s="1"/>
      <c r="BK18" s="1"/>
      <c r="BL18" s="1"/>
      <c r="BM18" s="43" t="s">
        <v>215</v>
      </c>
      <c r="BN18" s="43" t="s">
        <v>216</v>
      </c>
      <c r="BO18" s="43" t="s">
        <v>217</v>
      </c>
      <c r="BP18" s="1"/>
      <c r="BQ18" s="1"/>
    </row>
    <row r="19" spans="1:69">
      <c r="A19" t="s">
        <v>301</v>
      </c>
      <c r="B19" t="s">
        <v>302</v>
      </c>
      <c r="C19" s="39"/>
      <c r="D19" s="40" t="s">
        <v>13</v>
      </c>
      <c r="E19" s="41"/>
      <c r="F19" s="1"/>
      <c r="G19" s="1"/>
      <c r="H19" s="1"/>
      <c r="I19" s="1"/>
      <c r="J19" s="1"/>
      <c r="K19" s="43" t="s">
        <v>220</v>
      </c>
      <c r="L19" s="43" t="s">
        <v>220</v>
      </c>
      <c r="M19" s="1"/>
      <c r="N19" s="1"/>
      <c r="O19" s="1"/>
      <c r="P19" s="1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 t="s">
        <v>291</v>
      </c>
      <c r="AN19" s="44"/>
      <c r="AO19" s="44" t="s">
        <v>293</v>
      </c>
      <c r="AP19" s="44"/>
      <c r="AQ19" s="44"/>
      <c r="AR19" s="44"/>
      <c r="AS19" s="44"/>
      <c r="AT19" s="44"/>
      <c r="AU19" s="1"/>
      <c r="AV19" s="1"/>
      <c r="AW19" s="1"/>
      <c r="AX19" s="1"/>
      <c r="AY19" s="1"/>
      <c r="AZ19" s="1"/>
      <c r="BA19" s="43" t="s">
        <v>215</v>
      </c>
      <c r="BB19" s="43" t="s">
        <v>216</v>
      </c>
      <c r="BC19" s="1"/>
      <c r="BD19" s="1"/>
      <c r="BE19" s="1"/>
      <c r="BF19" s="40" t="s">
        <v>232</v>
      </c>
      <c r="BH19" s="1"/>
      <c r="BI19" s="1"/>
      <c r="BJ19" s="1"/>
      <c r="BK19" s="1"/>
      <c r="BL19" s="1"/>
      <c r="BM19" s="43" t="s">
        <v>215</v>
      </c>
      <c r="BN19" s="43" t="s">
        <v>216</v>
      </c>
      <c r="BO19" s="1"/>
      <c r="BP19" s="1"/>
      <c r="BQ19" s="1"/>
    </row>
    <row r="20" spans="1:69">
      <c r="A20" t="s">
        <v>303</v>
      </c>
      <c r="B20" t="s">
        <v>304</v>
      </c>
      <c r="C20" s="39" t="s">
        <v>13</v>
      </c>
      <c r="D20" s="40"/>
      <c r="E20" s="41"/>
      <c r="F20" s="1"/>
      <c r="G20" s="1"/>
      <c r="H20" s="1"/>
      <c r="I20" s="1"/>
      <c r="J20" s="1"/>
      <c r="K20" s="43" t="s">
        <v>220</v>
      </c>
      <c r="L20" s="43" t="s">
        <v>220</v>
      </c>
      <c r="M20" s="43" t="s">
        <v>220</v>
      </c>
      <c r="N20" s="1"/>
      <c r="O20" s="1"/>
      <c r="P20" s="1"/>
      <c r="Q20" s="44"/>
      <c r="R20" s="44"/>
      <c r="S20" s="44" t="s">
        <v>271</v>
      </c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1"/>
      <c r="AV20" s="1"/>
      <c r="AW20" s="1"/>
      <c r="AX20" s="1"/>
      <c r="AY20" s="1"/>
      <c r="AZ20" s="1"/>
      <c r="BA20" s="43" t="s">
        <v>215</v>
      </c>
      <c r="BB20" s="43" t="s">
        <v>216</v>
      </c>
      <c r="BC20" s="43" t="s">
        <v>217</v>
      </c>
      <c r="BD20" s="1"/>
      <c r="BE20" s="1"/>
      <c r="BF20" s="39" t="s">
        <v>231</v>
      </c>
      <c r="BH20" s="1"/>
      <c r="BI20" s="1"/>
      <c r="BJ20" s="1"/>
      <c r="BK20" s="1"/>
      <c r="BL20" s="1"/>
      <c r="BM20" s="43" t="s">
        <v>215</v>
      </c>
      <c r="BN20" s="43" t="s">
        <v>216</v>
      </c>
      <c r="BO20" s="43" t="s">
        <v>217</v>
      </c>
      <c r="BP20" s="1"/>
      <c r="BQ20" s="1"/>
    </row>
    <row r="21" spans="1:69">
      <c r="A21" t="s">
        <v>16</v>
      </c>
      <c r="B21" t="s">
        <v>17</v>
      </c>
      <c r="C21" s="39"/>
      <c r="D21" s="40" t="s">
        <v>13</v>
      </c>
      <c r="E21" s="41"/>
      <c r="F21" s="1"/>
      <c r="G21" s="1"/>
      <c r="H21" s="1"/>
      <c r="I21" s="1"/>
      <c r="J21" s="1"/>
      <c r="K21" s="1"/>
      <c r="L21" s="43" t="s">
        <v>220</v>
      </c>
      <c r="M21" s="43" t="s">
        <v>220</v>
      </c>
      <c r="N21" s="1"/>
      <c r="O21" s="1"/>
      <c r="P21" s="1"/>
      <c r="Q21" s="44" t="s">
        <v>269</v>
      </c>
      <c r="R21" s="44" t="s">
        <v>270</v>
      </c>
      <c r="S21" s="44"/>
      <c r="T21" s="44"/>
      <c r="U21" s="44" t="s">
        <v>273</v>
      </c>
      <c r="V21" s="44" t="s">
        <v>274</v>
      </c>
      <c r="W21" s="44" t="s">
        <v>275</v>
      </c>
      <c r="X21" s="44" t="s">
        <v>276</v>
      </c>
      <c r="Y21" s="44" t="s">
        <v>277</v>
      </c>
      <c r="Z21" s="44" t="s">
        <v>278</v>
      </c>
      <c r="AA21" s="44" t="s">
        <v>279</v>
      </c>
      <c r="AB21" s="44" t="s">
        <v>280</v>
      </c>
      <c r="AC21" s="44" t="s">
        <v>281</v>
      </c>
      <c r="AD21" s="44" t="s">
        <v>282</v>
      </c>
      <c r="AE21" s="44" t="s">
        <v>283</v>
      </c>
      <c r="AF21" s="44" t="s">
        <v>284</v>
      </c>
      <c r="AG21" s="44" t="s">
        <v>285</v>
      </c>
      <c r="AH21" s="44" t="s">
        <v>286</v>
      </c>
      <c r="AI21" s="44" t="s">
        <v>287</v>
      </c>
      <c r="AJ21" s="44" t="s">
        <v>288</v>
      </c>
      <c r="AK21" s="44"/>
      <c r="AL21" s="44" t="s">
        <v>290</v>
      </c>
      <c r="AM21" s="44" t="s">
        <v>291</v>
      </c>
      <c r="AN21" s="44"/>
      <c r="AO21" s="44" t="s">
        <v>293</v>
      </c>
      <c r="AP21" s="44" t="s">
        <v>294</v>
      </c>
      <c r="AQ21" s="44" t="s">
        <v>443</v>
      </c>
      <c r="AR21" s="44" t="s">
        <v>444</v>
      </c>
      <c r="AS21" s="44" t="s">
        <v>445</v>
      </c>
      <c r="AT21" s="44" t="s">
        <v>446</v>
      </c>
      <c r="AU21" s="1"/>
      <c r="AV21" s="1"/>
      <c r="AW21" s="1"/>
      <c r="AX21" s="1"/>
      <c r="AY21" s="1"/>
      <c r="AZ21" s="1"/>
      <c r="BA21" s="1"/>
      <c r="BB21" s="43" t="s">
        <v>216</v>
      </c>
      <c r="BC21" s="43" t="s">
        <v>217</v>
      </c>
      <c r="BD21" s="1"/>
      <c r="BE21" s="1"/>
      <c r="BF21" s="40" t="s">
        <v>232</v>
      </c>
      <c r="BH21" s="1"/>
      <c r="BI21" s="1"/>
      <c r="BJ21" s="1"/>
      <c r="BK21" s="1"/>
      <c r="BL21" s="1"/>
      <c r="BM21" s="1"/>
      <c r="BN21" s="43" t="s">
        <v>216</v>
      </c>
      <c r="BO21" s="43" t="s">
        <v>217</v>
      </c>
      <c r="BP21" s="1"/>
      <c r="BQ21" s="1"/>
    </row>
    <row r="22" spans="1:69">
      <c r="A22" t="s">
        <v>305</v>
      </c>
      <c r="B22" t="s">
        <v>306</v>
      </c>
      <c r="C22" s="39"/>
      <c r="D22" s="40"/>
      <c r="E22" s="41" t="s">
        <v>13</v>
      </c>
      <c r="F22" s="1"/>
      <c r="G22" s="1"/>
      <c r="H22" s="1"/>
      <c r="I22" s="1"/>
      <c r="J22" s="1"/>
      <c r="K22" s="43" t="s">
        <v>220</v>
      </c>
      <c r="L22" s="43" t="s">
        <v>220</v>
      </c>
      <c r="M22" s="1"/>
      <c r="N22" s="1"/>
      <c r="O22" s="1"/>
      <c r="P22" s="1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 t="s">
        <v>283</v>
      </c>
      <c r="AF22" s="44" t="s">
        <v>284</v>
      </c>
      <c r="AG22" s="44" t="s">
        <v>285</v>
      </c>
      <c r="AH22" s="44" t="s">
        <v>286</v>
      </c>
      <c r="AI22" s="44" t="s">
        <v>287</v>
      </c>
      <c r="AJ22" s="44" t="s">
        <v>288</v>
      </c>
      <c r="AK22" s="44" t="s">
        <v>289</v>
      </c>
      <c r="AL22" s="44"/>
      <c r="AM22" s="44"/>
      <c r="AN22" s="44"/>
      <c r="AO22" s="44"/>
      <c r="AP22" s="44"/>
      <c r="AQ22" s="44"/>
      <c r="AR22" s="44"/>
      <c r="AS22" s="44"/>
      <c r="AT22" s="44" t="s">
        <v>446</v>
      </c>
      <c r="AU22" s="1"/>
      <c r="AV22" s="1"/>
      <c r="AW22" s="1"/>
      <c r="AX22" s="1"/>
      <c r="AY22" s="1"/>
      <c r="AZ22" s="1"/>
      <c r="BA22" s="43" t="s">
        <v>215</v>
      </c>
      <c r="BB22" s="43" t="s">
        <v>216</v>
      </c>
      <c r="BC22" s="1"/>
      <c r="BD22" s="1"/>
      <c r="BE22" s="1"/>
      <c r="BF22" s="41" t="s">
        <v>233</v>
      </c>
      <c r="BH22" s="1"/>
      <c r="BI22" s="1"/>
      <c r="BJ22" s="1"/>
      <c r="BK22" s="1"/>
      <c r="BL22" s="1"/>
      <c r="BM22" s="43" t="s">
        <v>215</v>
      </c>
      <c r="BN22" s="43" t="s">
        <v>216</v>
      </c>
      <c r="BO22" s="1"/>
      <c r="BP22" s="1"/>
      <c r="BQ22" s="1"/>
    </row>
    <row r="23" spans="1:69">
      <c r="A23" t="s">
        <v>204</v>
      </c>
      <c r="B23" t="s">
        <v>18</v>
      </c>
      <c r="C23" s="39"/>
      <c r="D23" s="40" t="s">
        <v>13</v>
      </c>
      <c r="E23" s="41"/>
      <c r="F23" s="1"/>
      <c r="G23" s="1"/>
      <c r="H23" s="1"/>
      <c r="I23" s="1"/>
      <c r="J23" s="1"/>
      <c r="K23" s="1"/>
      <c r="L23" s="43" t="s">
        <v>220</v>
      </c>
      <c r="M23" s="43" t="s">
        <v>220</v>
      </c>
      <c r="N23" s="1"/>
      <c r="O23" s="1"/>
      <c r="P23" s="1"/>
      <c r="Q23" s="44" t="s">
        <v>269</v>
      </c>
      <c r="R23" s="44" t="s">
        <v>270</v>
      </c>
      <c r="S23" s="44"/>
      <c r="T23" s="44"/>
      <c r="U23" s="44" t="s">
        <v>273</v>
      </c>
      <c r="V23" s="44" t="s">
        <v>274</v>
      </c>
      <c r="W23" s="44" t="s">
        <v>275</v>
      </c>
      <c r="X23" s="44" t="s">
        <v>276</v>
      </c>
      <c r="Y23" s="44" t="s">
        <v>277</v>
      </c>
      <c r="Z23" s="44" t="s">
        <v>278</v>
      </c>
      <c r="AA23" s="44" t="s">
        <v>279</v>
      </c>
      <c r="AB23" s="44" t="s">
        <v>280</v>
      </c>
      <c r="AC23" s="44" t="s">
        <v>281</v>
      </c>
      <c r="AD23" s="44" t="s">
        <v>282</v>
      </c>
      <c r="AE23" s="44" t="s">
        <v>283</v>
      </c>
      <c r="AF23" s="44" t="s">
        <v>284</v>
      </c>
      <c r="AG23" s="44" t="s">
        <v>285</v>
      </c>
      <c r="AH23" s="44" t="s">
        <v>286</v>
      </c>
      <c r="AI23" s="44" t="s">
        <v>287</v>
      </c>
      <c r="AJ23" s="44" t="s">
        <v>288</v>
      </c>
      <c r="AK23" s="44" t="s">
        <v>289</v>
      </c>
      <c r="AL23" s="44" t="s">
        <v>290</v>
      </c>
      <c r="AM23" s="44"/>
      <c r="AN23" s="44"/>
      <c r="AO23" s="44"/>
      <c r="AP23" s="44" t="s">
        <v>294</v>
      </c>
      <c r="AQ23" s="44" t="s">
        <v>443</v>
      </c>
      <c r="AR23" s="44" t="s">
        <v>444</v>
      </c>
      <c r="AS23" s="44" t="s">
        <v>445</v>
      </c>
      <c r="AT23" s="44" t="s">
        <v>446</v>
      </c>
      <c r="AU23" s="1"/>
      <c r="AV23" s="1"/>
      <c r="AW23" s="1"/>
      <c r="AX23" s="1"/>
      <c r="AY23" s="1"/>
      <c r="AZ23" s="1"/>
      <c r="BA23" s="1"/>
      <c r="BB23" s="43" t="s">
        <v>216</v>
      </c>
      <c r="BC23" s="43" t="s">
        <v>217</v>
      </c>
      <c r="BD23" s="1"/>
      <c r="BE23" s="1"/>
      <c r="BF23" s="40" t="s">
        <v>232</v>
      </c>
      <c r="BH23" s="1"/>
      <c r="BI23" s="1"/>
      <c r="BJ23" s="1"/>
      <c r="BK23" s="1"/>
      <c r="BL23" s="1"/>
      <c r="BM23" s="1"/>
      <c r="BN23" s="43" t="s">
        <v>216</v>
      </c>
      <c r="BO23" s="43" t="s">
        <v>217</v>
      </c>
      <c r="BP23" s="1"/>
      <c r="BQ23" s="1"/>
    </row>
    <row r="24" spans="1:69">
      <c r="A24" t="s">
        <v>307</v>
      </c>
      <c r="B24" t="s">
        <v>308</v>
      </c>
      <c r="C24" s="39"/>
      <c r="D24" s="40" t="s">
        <v>13</v>
      </c>
      <c r="E24" s="41"/>
      <c r="F24" s="1"/>
      <c r="G24" s="1"/>
      <c r="H24" s="1"/>
      <c r="I24" s="1"/>
      <c r="J24" s="1"/>
      <c r="K24" s="1"/>
      <c r="L24" s="43" t="s">
        <v>220</v>
      </c>
      <c r="M24" s="43" t="s">
        <v>220</v>
      </c>
      <c r="N24" s="43"/>
      <c r="O24" s="1"/>
      <c r="P24" s="1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 t="s">
        <v>283</v>
      </c>
      <c r="AF24" s="44" t="s">
        <v>284</v>
      </c>
      <c r="AG24" s="44" t="s">
        <v>285</v>
      </c>
      <c r="AH24" s="44" t="s">
        <v>286</v>
      </c>
      <c r="AI24" s="44" t="s">
        <v>287</v>
      </c>
      <c r="AJ24" s="44" t="s">
        <v>288</v>
      </c>
      <c r="AK24" s="44" t="s">
        <v>289</v>
      </c>
      <c r="AL24" s="44" t="s">
        <v>290</v>
      </c>
      <c r="AM24" s="44" t="s">
        <v>291</v>
      </c>
      <c r="AN24" s="44" t="s">
        <v>292</v>
      </c>
      <c r="AO24" s="44" t="s">
        <v>293</v>
      </c>
      <c r="AP24" s="44"/>
      <c r="AQ24" s="44"/>
      <c r="AR24" s="44"/>
      <c r="AS24" s="44"/>
      <c r="AT24" s="44" t="s">
        <v>446</v>
      </c>
      <c r="AU24" s="1"/>
      <c r="AV24" s="1"/>
      <c r="AW24" s="1"/>
      <c r="AX24" s="1"/>
      <c r="AY24" s="1"/>
      <c r="AZ24" s="1"/>
      <c r="BA24" s="1"/>
      <c r="BB24" s="43" t="s">
        <v>216</v>
      </c>
      <c r="BC24" s="43" t="s">
        <v>217</v>
      </c>
      <c r="BD24" s="43"/>
      <c r="BE24" s="1"/>
      <c r="BF24" s="40" t="s">
        <v>232</v>
      </c>
      <c r="BH24" s="1"/>
      <c r="BI24" s="1"/>
      <c r="BJ24" s="1"/>
      <c r="BK24" s="1"/>
      <c r="BL24" s="1"/>
      <c r="BM24" s="1"/>
      <c r="BN24" s="43" t="s">
        <v>216</v>
      </c>
      <c r="BO24" s="43" t="s">
        <v>217</v>
      </c>
      <c r="BP24" s="43"/>
      <c r="BQ24" s="1"/>
    </row>
    <row r="25" spans="1:69">
      <c r="A25" t="s">
        <v>309</v>
      </c>
      <c r="B25" t="s">
        <v>310</v>
      </c>
      <c r="C25" s="39" t="s">
        <v>13</v>
      </c>
      <c r="D25" s="40"/>
      <c r="E25" s="41"/>
      <c r="F25" s="1"/>
      <c r="G25" s="1"/>
      <c r="H25" s="1"/>
      <c r="I25" s="1"/>
      <c r="J25" s="1"/>
      <c r="K25" s="1"/>
      <c r="L25" s="43" t="s">
        <v>220</v>
      </c>
      <c r="M25" s="43" t="s">
        <v>220</v>
      </c>
      <c r="N25" s="43" t="s">
        <v>220</v>
      </c>
      <c r="O25" s="1"/>
      <c r="P25" s="1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 t="s">
        <v>290</v>
      </c>
      <c r="AM25" s="44"/>
      <c r="AN25" s="44"/>
      <c r="AO25" s="44"/>
      <c r="AP25" s="44"/>
      <c r="AQ25" s="44"/>
      <c r="AR25" s="44"/>
      <c r="AS25" s="44"/>
      <c r="AT25" s="44"/>
      <c r="AU25" s="1"/>
      <c r="AV25" s="1"/>
      <c r="AW25" s="1"/>
      <c r="AX25" s="1"/>
      <c r="AY25" s="1"/>
      <c r="AZ25" s="1"/>
      <c r="BA25" s="1"/>
      <c r="BB25" s="43" t="s">
        <v>216</v>
      </c>
      <c r="BC25" s="43" t="s">
        <v>217</v>
      </c>
      <c r="BD25" s="43" t="s">
        <v>218</v>
      </c>
      <c r="BE25" s="1"/>
      <c r="BF25" s="39" t="s">
        <v>231</v>
      </c>
      <c r="BH25" s="1"/>
      <c r="BI25" s="1"/>
      <c r="BJ25" s="1"/>
      <c r="BK25" s="1"/>
      <c r="BL25" s="1"/>
      <c r="BM25" s="1"/>
      <c r="BN25" s="43" t="s">
        <v>216</v>
      </c>
      <c r="BO25" s="43" t="s">
        <v>217</v>
      </c>
      <c r="BP25" s="43" t="s">
        <v>218</v>
      </c>
      <c r="BQ25" s="1"/>
    </row>
    <row r="26" spans="1:69">
      <c r="A26" t="s">
        <v>235</v>
      </c>
      <c r="B26" t="s">
        <v>19</v>
      </c>
      <c r="C26" s="39" t="s">
        <v>13</v>
      </c>
      <c r="D26" s="40"/>
      <c r="E26" s="41"/>
      <c r="F26" s="1"/>
      <c r="G26" s="1"/>
      <c r="H26" s="1"/>
      <c r="I26" s="1"/>
      <c r="J26" s="1"/>
      <c r="K26" s="1"/>
      <c r="L26" s="43" t="s">
        <v>220</v>
      </c>
      <c r="M26" s="43" t="s">
        <v>220</v>
      </c>
      <c r="N26" s="43" t="s">
        <v>220</v>
      </c>
      <c r="O26" s="1"/>
      <c r="P26" s="1"/>
      <c r="Q26" s="44" t="s">
        <v>269</v>
      </c>
      <c r="R26" s="44" t="s">
        <v>270</v>
      </c>
      <c r="S26" s="44"/>
      <c r="T26" s="44"/>
      <c r="U26" s="44" t="s">
        <v>273</v>
      </c>
      <c r="V26" s="44" t="s">
        <v>274</v>
      </c>
      <c r="W26" s="44" t="s">
        <v>275</v>
      </c>
      <c r="X26" s="44" t="s">
        <v>276</v>
      </c>
      <c r="Y26" s="44" t="s">
        <v>277</v>
      </c>
      <c r="Z26" s="44" t="s">
        <v>278</v>
      </c>
      <c r="AA26" s="44" t="s">
        <v>279</v>
      </c>
      <c r="AB26" s="44" t="s">
        <v>280</v>
      </c>
      <c r="AC26" s="44" t="s">
        <v>281</v>
      </c>
      <c r="AD26" s="44" t="s">
        <v>282</v>
      </c>
      <c r="AE26" s="44" t="s">
        <v>283</v>
      </c>
      <c r="AF26" s="44" t="s">
        <v>284</v>
      </c>
      <c r="AG26" s="44" t="s">
        <v>285</v>
      </c>
      <c r="AH26" s="44" t="s">
        <v>286</v>
      </c>
      <c r="AI26" s="44" t="s">
        <v>287</v>
      </c>
      <c r="AJ26" s="44" t="s">
        <v>288</v>
      </c>
      <c r="AK26" s="44" t="s">
        <v>289</v>
      </c>
      <c r="AL26" s="44" t="s">
        <v>290</v>
      </c>
      <c r="AM26" s="44" t="s">
        <v>291</v>
      </c>
      <c r="AN26" s="44"/>
      <c r="AO26" s="44"/>
      <c r="AP26" s="44" t="s">
        <v>294</v>
      </c>
      <c r="AQ26" s="44" t="s">
        <v>443</v>
      </c>
      <c r="AR26" s="44" t="s">
        <v>444</v>
      </c>
      <c r="AS26" s="44" t="s">
        <v>445</v>
      </c>
      <c r="AT26" s="44" t="s">
        <v>446</v>
      </c>
      <c r="AU26" s="1"/>
      <c r="AV26" s="1"/>
      <c r="AW26" s="1"/>
      <c r="AX26" s="1"/>
      <c r="AY26" s="1"/>
      <c r="AZ26" s="1"/>
      <c r="BA26" s="1"/>
      <c r="BB26" s="43" t="s">
        <v>216</v>
      </c>
      <c r="BC26" s="43" t="s">
        <v>217</v>
      </c>
      <c r="BD26" s="43" t="s">
        <v>218</v>
      </c>
      <c r="BE26" s="1"/>
      <c r="BF26" s="39" t="s">
        <v>231</v>
      </c>
      <c r="BH26" s="1"/>
      <c r="BI26" s="1"/>
      <c r="BJ26" s="1"/>
      <c r="BK26" s="1"/>
      <c r="BL26" s="1"/>
      <c r="BM26" s="1"/>
      <c r="BN26" s="43" t="s">
        <v>216</v>
      </c>
      <c r="BO26" s="43" t="s">
        <v>217</v>
      </c>
      <c r="BP26" s="43" t="s">
        <v>218</v>
      </c>
      <c r="BQ26" s="1"/>
    </row>
    <row r="27" spans="1:69">
      <c r="A27" t="s">
        <v>20</v>
      </c>
      <c r="B27" t="s">
        <v>21</v>
      </c>
      <c r="C27" s="39" t="s">
        <v>13</v>
      </c>
      <c r="D27" s="40"/>
      <c r="E27" s="41"/>
      <c r="F27" s="1"/>
      <c r="G27" s="1"/>
      <c r="H27" s="1"/>
      <c r="I27" s="43" t="s">
        <v>220</v>
      </c>
      <c r="J27" s="43" t="s">
        <v>220</v>
      </c>
      <c r="K27" s="43" t="s">
        <v>220</v>
      </c>
      <c r="L27" s="1"/>
      <c r="M27" s="1"/>
      <c r="N27" s="1"/>
      <c r="O27" s="1"/>
      <c r="P27" s="1"/>
      <c r="Q27" s="44"/>
      <c r="R27" s="44"/>
      <c r="S27" s="44"/>
      <c r="T27" s="44"/>
      <c r="U27" s="44" t="s">
        <v>273</v>
      </c>
      <c r="V27" s="44" t="s">
        <v>274</v>
      </c>
      <c r="W27" s="44" t="s">
        <v>275</v>
      </c>
      <c r="X27" s="44" t="s">
        <v>276</v>
      </c>
      <c r="Y27" s="44" t="s">
        <v>277</v>
      </c>
      <c r="Z27" s="44" t="s">
        <v>278</v>
      </c>
      <c r="AA27" s="44" t="s">
        <v>279</v>
      </c>
      <c r="AB27" s="44" t="s">
        <v>280</v>
      </c>
      <c r="AC27" s="44" t="s">
        <v>281</v>
      </c>
      <c r="AD27" s="44" t="s">
        <v>282</v>
      </c>
      <c r="AE27" s="44" t="s">
        <v>283</v>
      </c>
      <c r="AF27" s="44" t="s">
        <v>284</v>
      </c>
      <c r="AG27" s="44" t="s">
        <v>285</v>
      </c>
      <c r="AH27" s="44" t="s">
        <v>286</v>
      </c>
      <c r="AI27" s="44" t="s">
        <v>287</v>
      </c>
      <c r="AJ27" s="44" t="s">
        <v>288</v>
      </c>
      <c r="AK27" s="44"/>
      <c r="AL27" s="44"/>
      <c r="AM27" s="44" t="s">
        <v>291</v>
      </c>
      <c r="AN27" s="44"/>
      <c r="AO27" s="44"/>
      <c r="AP27" s="44" t="s">
        <v>294</v>
      </c>
      <c r="AQ27" s="44"/>
      <c r="AR27" s="44" t="s">
        <v>444</v>
      </c>
      <c r="AS27" s="44" t="s">
        <v>445</v>
      </c>
      <c r="AT27" s="44" t="s">
        <v>446</v>
      </c>
      <c r="AU27" s="1"/>
      <c r="AV27" s="1"/>
      <c r="AW27" s="1"/>
      <c r="AX27" s="1"/>
      <c r="AY27" s="43" t="s">
        <v>213</v>
      </c>
      <c r="AZ27" s="43" t="s">
        <v>214</v>
      </c>
      <c r="BA27" s="43" t="s">
        <v>215</v>
      </c>
      <c r="BB27" s="1"/>
      <c r="BC27" s="1"/>
      <c r="BD27" s="1"/>
      <c r="BE27" s="1"/>
      <c r="BF27" s="39" t="s">
        <v>231</v>
      </c>
      <c r="BH27" s="1"/>
      <c r="BI27" s="1"/>
      <c r="BJ27" s="1"/>
      <c r="BK27" s="43" t="s">
        <v>213</v>
      </c>
      <c r="BL27" s="43" t="s">
        <v>214</v>
      </c>
      <c r="BM27" s="43" t="s">
        <v>215</v>
      </c>
      <c r="BN27" s="1"/>
      <c r="BO27" s="1"/>
      <c r="BP27" s="1"/>
      <c r="BQ27" s="1"/>
    </row>
    <row r="28" spans="1:69">
      <c r="A28" s="61" t="s">
        <v>441</v>
      </c>
      <c r="B28" s="61" t="s">
        <v>442</v>
      </c>
      <c r="C28" s="39" t="s">
        <v>13</v>
      </c>
      <c r="D28" s="40"/>
      <c r="E28" s="41"/>
      <c r="F28" s="1"/>
      <c r="G28" s="1"/>
      <c r="H28" s="1"/>
      <c r="I28" s="43"/>
      <c r="J28" s="43"/>
      <c r="K28" s="43"/>
      <c r="L28" s="1"/>
      <c r="M28" s="1"/>
      <c r="N28" s="1"/>
      <c r="O28" s="1"/>
      <c r="P28" s="1"/>
      <c r="Q28" s="44" t="s">
        <v>269</v>
      </c>
      <c r="R28" s="44" t="s">
        <v>270</v>
      </c>
      <c r="S28" s="44" t="s">
        <v>271</v>
      </c>
      <c r="T28" s="44" t="s">
        <v>272</v>
      </c>
      <c r="U28" s="44" t="s">
        <v>273</v>
      </c>
      <c r="V28" s="44" t="s">
        <v>274</v>
      </c>
      <c r="W28" s="44" t="s">
        <v>275</v>
      </c>
      <c r="X28" s="44" t="s">
        <v>276</v>
      </c>
      <c r="Y28" s="44" t="s">
        <v>277</v>
      </c>
      <c r="Z28" s="44" t="s">
        <v>278</v>
      </c>
      <c r="AA28" s="44" t="s">
        <v>279</v>
      </c>
      <c r="AB28" s="44" t="s">
        <v>280</v>
      </c>
      <c r="AC28" s="44" t="s">
        <v>281</v>
      </c>
      <c r="AD28" s="44" t="s">
        <v>282</v>
      </c>
      <c r="AE28" s="44" t="s">
        <v>283</v>
      </c>
      <c r="AF28" s="44" t="s">
        <v>284</v>
      </c>
      <c r="AG28" s="44" t="s">
        <v>285</v>
      </c>
      <c r="AH28" s="44" t="s">
        <v>286</v>
      </c>
      <c r="AI28" s="44" t="s">
        <v>287</v>
      </c>
      <c r="AJ28" s="44" t="s">
        <v>288</v>
      </c>
      <c r="AK28" s="44" t="s">
        <v>289</v>
      </c>
      <c r="AL28" s="44" t="s">
        <v>290</v>
      </c>
      <c r="AM28" s="44" t="s">
        <v>291</v>
      </c>
      <c r="AN28" s="44" t="s">
        <v>292</v>
      </c>
      <c r="AO28" s="44" t="s">
        <v>293</v>
      </c>
      <c r="AP28" s="44" t="s">
        <v>294</v>
      </c>
      <c r="AQ28" s="44" t="s">
        <v>443</v>
      </c>
      <c r="AR28" s="44" t="s">
        <v>444</v>
      </c>
      <c r="AS28" s="44" t="s">
        <v>445</v>
      </c>
      <c r="AT28" s="44" t="s">
        <v>446</v>
      </c>
      <c r="AU28" s="1"/>
      <c r="AV28" s="1"/>
      <c r="AW28" s="1"/>
      <c r="AX28" s="1"/>
      <c r="AY28" s="43"/>
      <c r="AZ28" s="43"/>
      <c r="BA28" s="43"/>
      <c r="BB28" s="1"/>
      <c r="BC28" s="1"/>
      <c r="BD28" s="1"/>
      <c r="BE28" s="1"/>
      <c r="BF28" s="39" t="s">
        <v>231</v>
      </c>
      <c r="BH28" s="1"/>
      <c r="BI28" s="1"/>
      <c r="BJ28" s="1"/>
      <c r="BK28" s="43"/>
      <c r="BL28" s="43"/>
      <c r="BM28" s="43"/>
      <c r="BN28" s="1"/>
      <c r="BO28" s="1"/>
      <c r="BP28" s="1"/>
      <c r="BQ28" s="1"/>
    </row>
    <row r="29" spans="1:69">
      <c r="A29" t="s">
        <v>311</v>
      </c>
      <c r="B29" t="s">
        <v>312</v>
      </c>
      <c r="C29" s="39"/>
      <c r="D29" s="40" t="s">
        <v>13</v>
      </c>
      <c r="E29" s="41"/>
      <c r="F29" s="1"/>
      <c r="G29" s="1"/>
      <c r="H29" s="1"/>
      <c r="I29" s="1"/>
      <c r="J29" s="43" t="s">
        <v>220</v>
      </c>
      <c r="K29" s="43" t="s">
        <v>220</v>
      </c>
      <c r="L29" s="43" t="s">
        <v>220</v>
      </c>
      <c r="M29" s="43" t="s">
        <v>220</v>
      </c>
      <c r="N29" s="1"/>
      <c r="O29" s="1"/>
      <c r="P29" s="1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 t="s">
        <v>290</v>
      </c>
      <c r="AM29" s="44" t="s">
        <v>291</v>
      </c>
      <c r="AN29" s="44"/>
      <c r="AO29" s="44"/>
      <c r="AP29" s="44"/>
      <c r="AQ29" s="44"/>
      <c r="AR29" s="44"/>
      <c r="AS29" s="44"/>
      <c r="AT29" s="44"/>
      <c r="AU29" s="1"/>
      <c r="AV29" s="1"/>
      <c r="AW29" s="1"/>
      <c r="AX29" s="1"/>
      <c r="AY29" s="1"/>
      <c r="AZ29" s="43" t="s">
        <v>214</v>
      </c>
      <c r="BA29" s="43" t="s">
        <v>215</v>
      </c>
      <c r="BB29" s="43" t="s">
        <v>216</v>
      </c>
      <c r="BC29" s="43" t="s">
        <v>217</v>
      </c>
      <c r="BD29" s="1"/>
      <c r="BE29" s="1"/>
      <c r="BF29" s="40" t="s">
        <v>232</v>
      </c>
      <c r="BH29" s="1"/>
      <c r="BI29" s="1"/>
      <c r="BJ29" s="1"/>
      <c r="BK29" s="1"/>
      <c r="BL29" s="43" t="s">
        <v>214</v>
      </c>
      <c r="BM29" s="43" t="s">
        <v>215</v>
      </c>
      <c r="BN29" s="43" t="s">
        <v>216</v>
      </c>
      <c r="BO29" s="43" t="s">
        <v>217</v>
      </c>
      <c r="BP29" s="1"/>
      <c r="BQ29" s="1"/>
    </row>
    <row r="30" spans="1:69">
      <c r="A30" t="s">
        <v>313</v>
      </c>
      <c r="B30" t="s">
        <v>314</v>
      </c>
      <c r="C30" s="39"/>
      <c r="D30" s="40"/>
      <c r="E30" s="41" t="s">
        <v>13</v>
      </c>
      <c r="F30" s="1"/>
      <c r="G30" s="1"/>
      <c r="H30" s="1"/>
      <c r="I30" s="1"/>
      <c r="J30" s="1"/>
      <c r="K30" s="1"/>
      <c r="L30" s="43" t="s">
        <v>220</v>
      </c>
      <c r="M30" s="43" t="s">
        <v>220</v>
      </c>
      <c r="N30" s="43" t="s">
        <v>220</v>
      </c>
      <c r="O30" s="1"/>
      <c r="P30" s="1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 t="s">
        <v>289</v>
      </c>
      <c r="AL30" s="44"/>
      <c r="AM30" s="44"/>
      <c r="AN30" s="44"/>
      <c r="AO30" s="44"/>
      <c r="AP30" s="44"/>
      <c r="AQ30" s="44"/>
      <c r="AR30" s="44"/>
      <c r="AS30" s="44"/>
      <c r="AT30" s="44"/>
      <c r="AU30" s="1"/>
      <c r="AV30" s="1"/>
      <c r="AW30" s="1"/>
      <c r="AX30" s="1"/>
      <c r="AY30" s="1"/>
      <c r="AZ30" s="1"/>
      <c r="BA30" s="1"/>
      <c r="BB30" s="43" t="s">
        <v>216</v>
      </c>
      <c r="BC30" s="43" t="s">
        <v>217</v>
      </c>
      <c r="BD30" s="43" t="s">
        <v>218</v>
      </c>
      <c r="BE30" s="1"/>
      <c r="BF30" s="41" t="s">
        <v>233</v>
      </c>
      <c r="BH30" s="1"/>
      <c r="BI30" s="1"/>
      <c r="BJ30" s="1"/>
      <c r="BK30" s="1"/>
      <c r="BL30" s="1"/>
      <c r="BM30" s="1"/>
      <c r="BN30" s="43" t="s">
        <v>216</v>
      </c>
      <c r="BO30" s="43" t="s">
        <v>217</v>
      </c>
      <c r="BP30" s="43" t="s">
        <v>218</v>
      </c>
      <c r="BQ30" s="1"/>
    </row>
    <row r="31" spans="1:69">
      <c r="A31" t="s">
        <v>315</v>
      </c>
      <c r="B31" t="s">
        <v>316</v>
      </c>
      <c r="C31" s="39" t="s">
        <v>13</v>
      </c>
      <c r="D31" s="40"/>
      <c r="E31" s="41"/>
      <c r="F31" s="1"/>
      <c r="G31" s="1"/>
      <c r="H31" s="1"/>
      <c r="I31" s="43" t="s">
        <v>220</v>
      </c>
      <c r="J31" s="43" t="s">
        <v>220</v>
      </c>
      <c r="K31" s="43" t="s">
        <v>220</v>
      </c>
      <c r="L31" s="1"/>
      <c r="M31" s="1"/>
      <c r="N31" s="1"/>
      <c r="O31" s="1"/>
      <c r="P31" s="1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 t="s">
        <v>291</v>
      </c>
      <c r="AN31" s="44"/>
      <c r="AO31" s="44"/>
      <c r="AP31" s="44"/>
      <c r="AQ31" s="44"/>
      <c r="AR31" s="44"/>
      <c r="AS31" s="44"/>
      <c r="AT31" s="44"/>
      <c r="AU31" s="1"/>
      <c r="AV31" s="1"/>
      <c r="AW31" s="1"/>
      <c r="AX31" s="1"/>
      <c r="AY31" s="43" t="s">
        <v>213</v>
      </c>
      <c r="AZ31" s="43" t="s">
        <v>214</v>
      </c>
      <c r="BA31" s="43" t="s">
        <v>215</v>
      </c>
      <c r="BB31" s="1"/>
      <c r="BC31" s="1"/>
      <c r="BD31" s="1"/>
      <c r="BE31" s="1"/>
      <c r="BF31" s="39" t="s">
        <v>231</v>
      </c>
      <c r="BH31" s="1"/>
      <c r="BI31" s="1"/>
      <c r="BJ31" s="1"/>
      <c r="BK31" s="43" t="s">
        <v>213</v>
      </c>
      <c r="BL31" s="43" t="s">
        <v>214</v>
      </c>
      <c r="BM31" s="43" t="s">
        <v>215</v>
      </c>
      <c r="BN31" s="1"/>
      <c r="BO31" s="1"/>
      <c r="BP31" s="1"/>
      <c r="BQ31" s="1"/>
    </row>
    <row r="32" spans="1:69">
      <c r="A32" t="s">
        <v>317</v>
      </c>
      <c r="B32" t="s">
        <v>318</v>
      </c>
      <c r="C32" s="39" t="s">
        <v>13</v>
      </c>
      <c r="D32" s="40"/>
      <c r="E32" s="41"/>
      <c r="F32" s="1"/>
      <c r="G32" s="1"/>
      <c r="H32" s="1"/>
      <c r="I32" s="1"/>
      <c r="J32" s="1"/>
      <c r="K32" s="43" t="s">
        <v>220</v>
      </c>
      <c r="L32" s="43" t="s">
        <v>220</v>
      </c>
      <c r="M32" s="1"/>
      <c r="N32" s="1"/>
      <c r="O32" s="1"/>
      <c r="P32" s="1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 t="s">
        <v>290</v>
      </c>
      <c r="AM32" s="44"/>
      <c r="AN32" s="44"/>
      <c r="AO32" s="44"/>
      <c r="AP32" s="44"/>
      <c r="AQ32" s="44"/>
      <c r="AR32" s="44"/>
      <c r="AS32" s="44"/>
      <c r="AT32" s="44"/>
      <c r="AU32" s="1"/>
      <c r="AV32" s="1"/>
      <c r="AW32" s="1"/>
      <c r="AX32" s="1"/>
      <c r="AY32" s="1"/>
      <c r="AZ32" s="1"/>
      <c r="BA32" s="43" t="s">
        <v>215</v>
      </c>
      <c r="BB32" s="43" t="s">
        <v>216</v>
      </c>
      <c r="BC32" s="1"/>
      <c r="BD32" s="1"/>
      <c r="BE32" s="1"/>
      <c r="BF32" s="39" t="s">
        <v>231</v>
      </c>
      <c r="BH32" s="1"/>
      <c r="BI32" s="1"/>
      <c r="BJ32" s="1"/>
      <c r="BK32" s="1"/>
      <c r="BL32" s="1"/>
      <c r="BM32" s="43" t="s">
        <v>215</v>
      </c>
      <c r="BN32" s="43" t="s">
        <v>216</v>
      </c>
      <c r="BO32" s="1"/>
      <c r="BP32" s="1"/>
      <c r="BQ32" s="1"/>
    </row>
    <row r="33" spans="1:69">
      <c r="A33" t="s">
        <v>22</v>
      </c>
      <c r="B33" t="s">
        <v>23</v>
      </c>
      <c r="C33" s="39" t="s">
        <v>13</v>
      </c>
      <c r="D33" s="40"/>
      <c r="E33" s="41"/>
      <c r="F33" s="1"/>
      <c r="G33" s="1"/>
      <c r="H33" s="1"/>
      <c r="I33" s="1"/>
      <c r="J33" s="1"/>
      <c r="K33" s="1"/>
      <c r="L33" s="43" t="s">
        <v>220</v>
      </c>
      <c r="M33" s="43" t="s">
        <v>220</v>
      </c>
      <c r="N33" s="1"/>
      <c r="O33" s="1"/>
      <c r="P33" s="1"/>
      <c r="Q33" s="44" t="s">
        <v>269</v>
      </c>
      <c r="R33" s="44" t="s">
        <v>270</v>
      </c>
      <c r="S33" s="44" t="s">
        <v>271</v>
      </c>
      <c r="T33" s="44"/>
      <c r="U33" s="44" t="s">
        <v>273</v>
      </c>
      <c r="V33" s="44" t="s">
        <v>274</v>
      </c>
      <c r="W33" s="44" t="s">
        <v>275</v>
      </c>
      <c r="X33" s="44" t="s">
        <v>276</v>
      </c>
      <c r="Y33" s="44" t="s">
        <v>277</v>
      </c>
      <c r="Z33" s="44" t="s">
        <v>278</v>
      </c>
      <c r="AA33" s="44" t="s">
        <v>279</v>
      </c>
      <c r="AB33" s="44" t="s">
        <v>280</v>
      </c>
      <c r="AC33" s="44" t="s">
        <v>281</v>
      </c>
      <c r="AD33" s="44" t="s">
        <v>282</v>
      </c>
      <c r="AE33" s="44" t="s">
        <v>283</v>
      </c>
      <c r="AF33" s="44" t="s">
        <v>284</v>
      </c>
      <c r="AG33" s="44" t="s">
        <v>285</v>
      </c>
      <c r="AH33" s="44" t="s">
        <v>286</v>
      </c>
      <c r="AI33" s="44" t="s">
        <v>287</v>
      </c>
      <c r="AJ33" s="44" t="s">
        <v>288</v>
      </c>
      <c r="AK33" s="44" t="s">
        <v>289</v>
      </c>
      <c r="AL33" s="44" t="s">
        <v>290</v>
      </c>
      <c r="AM33" s="44" t="s">
        <v>291</v>
      </c>
      <c r="AN33" s="44"/>
      <c r="AO33" s="44" t="s">
        <v>293</v>
      </c>
      <c r="AP33" s="44" t="s">
        <v>294</v>
      </c>
      <c r="AQ33" s="44" t="s">
        <v>443</v>
      </c>
      <c r="AR33" s="44" t="s">
        <v>444</v>
      </c>
      <c r="AS33" s="44" t="s">
        <v>445</v>
      </c>
      <c r="AT33" s="44" t="s">
        <v>446</v>
      </c>
      <c r="AU33" s="1"/>
      <c r="AV33" s="1"/>
      <c r="AW33" s="1"/>
      <c r="AX33" s="1"/>
      <c r="AY33" s="1"/>
      <c r="AZ33" s="1"/>
      <c r="BA33" s="1"/>
      <c r="BB33" s="43" t="s">
        <v>216</v>
      </c>
      <c r="BC33" s="43" t="s">
        <v>217</v>
      </c>
      <c r="BD33" s="1"/>
      <c r="BE33" s="1"/>
      <c r="BF33" s="39" t="s">
        <v>231</v>
      </c>
      <c r="BH33" s="1"/>
      <c r="BI33" s="1"/>
      <c r="BJ33" s="1"/>
      <c r="BK33" s="1"/>
      <c r="BL33" s="1"/>
      <c r="BM33" s="1"/>
      <c r="BN33" s="43" t="s">
        <v>216</v>
      </c>
      <c r="BO33" s="43" t="s">
        <v>217</v>
      </c>
      <c r="BP33" s="1"/>
      <c r="BQ33" s="1"/>
    </row>
    <row r="34" spans="1:69">
      <c r="A34" t="s">
        <v>319</v>
      </c>
      <c r="B34" t="s">
        <v>320</v>
      </c>
      <c r="C34" s="39"/>
      <c r="D34" s="40"/>
      <c r="E34" s="41" t="s">
        <v>13</v>
      </c>
      <c r="F34" s="1"/>
      <c r="G34" s="1"/>
      <c r="H34" s="1"/>
      <c r="I34" s="1"/>
      <c r="J34" s="43" t="s">
        <v>220</v>
      </c>
      <c r="K34" s="43" t="s">
        <v>220</v>
      </c>
      <c r="L34" s="1"/>
      <c r="M34" s="1"/>
      <c r="N34" s="1"/>
      <c r="O34" s="1"/>
      <c r="P34" s="1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 t="s">
        <v>290</v>
      </c>
      <c r="AM34" s="44"/>
      <c r="AN34" s="44"/>
      <c r="AO34" s="44"/>
      <c r="AP34" s="44"/>
      <c r="AQ34" s="44"/>
      <c r="AR34" s="44"/>
      <c r="AS34" s="44"/>
      <c r="AT34" s="44"/>
      <c r="AU34" s="1"/>
      <c r="AV34" s="1"/>
      <c r="AW34" s="1"/>
      <c r="AX34" s="1"/>
      <c r="AY34" s="1"/>
      <c r="AZ34" s="43" t="s">
        <v>214</v>
      </c>
      <c r="BA34" s="43" t="s">
        <v>215</v>
      </c>
      <c r="BB34" s="1"/>
      <c r="BC34" s="1"/>
      <c r="BD34" s="1"/>
      <c r="BE34" s="1"/>
      <c r="BF34" s="41" t="s">
        <v>233</v>
      </c>
      <c r="BH34" s="1"/>
      <c r="BI34" s="1"/>
      <c r="BJ34" s="1"/>
      <c r="BK34" s="1"/>
      <c r="BL34" s="43" t="s">
        <v>214</v>
      </c>
      <c r="BM34" s="43" t="s">
        <v>215</v>
      </c>
      <c r="BN34" s="1"/>
      <c r="BO34" s="1"/>
      <c r="BP34" s="1"/>
      <c r="BQ34" s="1"/>
    </row>
    <row r="35" spans="1:69">
      <c r="A35" t="s">
        <v>205</v>
      </c>
      <c r="B35" t="s">
        <v>24</v>
      </c>
      <c r="C35" s="39"/>
      <c r="D35" s="40" t="s">
        <v>13</v>
      </c>
      <c r="E35" s="41"/>
      <c r="F35" s="1"/>
      <c r="G35" s="1"/>
      <c r="H35" s="1"/>
      <c r="I35" s="1"/>
      <c r="J35" s="1"/>
      <c r="K35" s="43" t="s">
        <v>220</v>
      </c>
      <c r="L35" s="43" t="s">
        <v>220</v>
      </c>
      <c r="M35" s="1"/>
      <c r="N35" s="1"/>
      <c r="O35" s="1"/>
      <c r="P35" s="1"/>
      <c r="Q35" s="44" t="s">
        <v>269</v>
      </c>
      <c r="R35" s="44" t="s">
        <v>270</v>
      </c>
      <c r="S35" s="44" t="s">
        <v>271</v>
      </c>
      <c r="T35" s="44"/>
      <c r="U35" s="44" t="s">
        <v>273</v>
      </c>
      <c r="V35" s="44" t="s">
        <v>274</v>
      </c>
      <c r="W35" s="44" t="s">
        <v>275</v>
      </c>
      <c r="X35" s="44" t="s">
        <v>276</v>
      </c>
      <c r="Y35" s="44" t="s">
        <v>277</v>
      </c>
      <c r="Z35" s="44" t="s">
        <v>278</v>
      </c>
      <c r="AA35" s="44" t="s">
        <v>279</v>
      </c>
      <c r="AB35" s="44" t="s">
        <v>280</v>
      </c>
      <c r="AC35" s="44" t="s">
        <v>281</v>
      </c>
      <c r="AD35" s="44" t="s">
        <v>282</v>
      </c>
      <c r="AE35" s="44" t="s">
        <v>283</v>
      </c>
      <c r="AF35" s="44" t="s">
        <v>284</v>
      </c>
      <c r="AG35" s="44" t="s">
        <v>285</v>
      </c>
      <c r="AH35" s="44" t="s">
        <v>286</v>
      </c>
      <c r="AI35" s="44" t="s">
        <v>287</v>
      </c>
      <c r="AJ35" s="44" t="s">
        <v>288</v>
      </c>
      <c r="AK35" s="44" t="s">
        <v>289</v>
      </c>
      <c r="AL35" s="44" t="s">
        <v>290</v>
      </c>
      <c r="AM35" s="44" t="s">
        <v>291</v>
      </c>
      <c r="AN35" s="44"/>
      <c r="AO35" s="44"/>
      <c r="AP35" s="44" t="s">
        <v>294</v>
      </c>
      <c r="AQ35" s="44" t="s">
        <v>443</v>
      </c>
      <c r="AR35" s="44" t="s">
        <v>444</v>
      </c>
      <c r="AS35" s="44" t="s">
        <v>445</v>
      </c>
      <c r="AT35" s="44" t="s">
        <v>446</v>
      </c>
      <c r="AU35" s="1"/>
      <c r="AV35" s="1"/>
      <c r="AW35" s="1"/>
      <c r="AX35" s="1"/>
      <c r="AY35" s="1"/>
      <c r="AZ35" s="1"/>
      <c r="BA35" s="43" t="s">
        <v>215</v>
      </c>
      <c r="BB35" s="43" t="s">
        <v>216</v>
      </c>
      <c r="BC35" s="1"/>
      <c r="BD35" s="1"/>
      <c r="BE35" s="1"/>
      <c r="BF35" s="40" t="s">
        <v>232</v>
      </c>
      <c r="BH35" s="1"/>
      <c r="BI35" s="1"/>
      <c r="BJ35" s="1"/>
      <c r="BK35" s="1"/>
      <c r="BL35" s="1"/>
      <c r="BM35" s="43" t="s">
        <v>215</v>
      </c>
      <c r="BN35" s="43" t="s">
        <v>216</v>
      </c>
      <c r="BO35" s="1"/>
      <c r="BP35" s="1"/>
      <c r="BQ35" s="1"/>
    </row>
    <row r="36" spans="1:69">
      <c r="A36" t="s">
        <v>321</v>
      </c>
      <c r="B36" t="s">
        <v>322</v>
      </c>
      <c r="C36" s="39"/>
      <c r="D36" s="40"/>
      <c r="E36" s="41" t="s">
        <v>13</v>
      </c>
      <c r="F36" s="1"/>
      <c r="G36" s="1"/>
      <c r="H36" s="1"/>
      <c r="I36" s="1"/>
      <c r="J36" s="1"/>
      <c r="K36" s="43" t="s">
        <v>220</v>
      </c>
      <c r="L36" s="43" t="s">
        <v>220</v>
      </c>
      <c r="M36" s="43" t="s">
        <v>220</v>
      </c>
      <c r="N36" s="1"/>
      <c r="O36" s="1"/>
      <c r="P36" s="1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 t="s">
        <v>293</v>
      </c>
      <c r="AP36" s="44"/>
      <c r="AQ36" s="44"/>
      <c r="AR36" s="44"/>
      <c r="AS36" s="44"/>
      <c r="AT36" s="44"/>
      <c r="AU36" s="1"/>
      <c r="AV36" s="1"/>
      <c r="AW36" s="1"/>
      <c r="AX36" s="1"/>
      <c r="AY36" s="1"/>
      <c r="AZ36" s="1"/>
      <c r="BA36" s="43" t="s">
        <v>215</v>
      </c>
      <c r="BB36" s="43" t="s">
        <v>216</v>
      </c>
      <c r="BC36" s="43" t="s">
        <v>217</v>
      </c>
      <c r="BD36" s="1"/>
      <c r="BE36" s="1"/>
      <c r="BF36" s="41" t="s">
        <v>233</v>
      </c>
      <c r="BH36" s="1"/>
      <c r="BI36" s="1"/>
      <c r="BJ36" s="1"/>
      <c r="BK36" s="1"/>
      <c r="BL36" s="1"/>
      <c r="BM36" s="43" t="s">
        <v>215</v>
      </c>
      <c r="BN36" s="43" t="s">
        <v>216</v>
      </c>
      <c r="BO36" s="43" t="s">
        <v>217</v>
      </c>
      <c r="BP36" s="1"/>
      <c r="BQ36" s="1"/>
    </row>
    <row r="37" spans="1:69">
      <c r="A37" s="61" t="s">
        <v>244</v>
      </c>
      <c r="B37" s="61" t="s">
        <v>25</v>
      </c>
      <c r="C37" s="39"/>
      <c r="D37" s="40" t="s">
        <v>13</v>
      </c>
      <c r="E37" s="41"/>
      <c r="F37" s="1"/>
      <c r="G37" s="1"/>
      <c r="H37" s="1"/>
      <c r="I37" s="1"/>
      <c r="J37" s="1"/>
      <c r="K37" s="43" t="s">
        <v>220</v>
      </c>
      <c r="L37" s="43" t="s">
        <v>220</v>
      </c>
      <c r="M37" s="1"/>
      <c r="N37" s="1"/>
      <c r="O37" s="1"/>
      <c r="P37" s="1"/>
      <c r="Q37" s="44" t="s">
        <v>269</v>
      </c>
      <c r="R37" s="44" t="s">
        <v>270</v>
      </c>
      <c r="S37" s="44" t="s">
        <v>271</v>
      </c>
      <c r="T37" s="44"/>
      <c r="U37" s="44" t="s">
        <v>273</v>
      </c>
      <c r="V37" s="44" t="s">
        <v>274</v>
      </c>
      <c r="W37" s="44" t="s">
        <v>275</v>
      </c>
      <c r="X37" s="44" t="s">
        <v>276</v>
      </c>
      <c r="Y37" s="44" t="s">
        <v>277</v>
      </c>
      <c r="Z37" s="44" t="s">
        <v>278</v>
      </c>
      <c r="AA37" s="44" t="s">
        <v>279</v>
      </c>
      <c r="AB37" s="44" t="s">
        <v>280</v>
      </c>
      <c r="AC37" s="44" t="s">
        <v>281</v>
      </c>
      <c r="AD37" s="44" t="s">
        <v>282</v>
      </c>
      <c r="AE37" s="44" t="s">
        <v>283</v>
      </c>
      <c r="AF37" s="44" t="s">
        <v>284</v>
      </c>
      <c r="AG37" s="44" t="s">
        <v>285</v>
      </c>
      <c r="AH37" s="44" t="s">
        <v>286</v>
      </c>
      <c r="AI37" s="44" t="s">
        <v>287</v>
      </c>
      <c r="AJ37" s="44" t="s">
        <v>288</v>
      </c>
      <c r="AK37" s="44" t="s">
        <v>289</v>
      </c>
      <c r="AL37" s="44" t="s">
        <v>290</v>
      </c>
      <c r="AM37" s="44"/>
      <c r="AN37" s="44" t="s">
        <v>292</v>
      </c>
      <c r="AO37" s="44"/>
      <c r="AP37" s="44" t="s">
        <v>294</v>
      </c>
      <c r="AQ37" s="44" t="s">
        <v>443</v>
      </c>
      <c r="AR37" s="44" t="s">
        <v>444</v>
      </c>
      <c r="AS37" s="44" t="s">
        <v>445</v>
      </c>
      <c r="AT37" s="44" t="s">
        <v>446</v>
      </c>
      <c r="AU37" s="1"/>
      <c r="AV37" s="1"/>
      <c r="AW37" s="1"/>
      <c r="AX37" s="1"/>
      <c r="AY37" s="1"/>
      <c r="AZ37" s="1"/>
      <c r="BA37" s="43" t="s">
        <v>215</v>
      </c>
      <c r="BB37" s="43" t="s">
        <v>216</v>
      </c>
      <c r="BC37" s="1"/>
      <c r="BD37" s="1"/>
      <c r="BE37" s="1"/>
      <c r="BF37" s="40" t="s">
        <v>232</v>
      </c>
      <c r="BH37" s="1"/>
      <c r="BI37" s="1"/>
      <c r="BJ37" s="1"/>
      <c r="BK37" s="1"/>
      <c r="BL37" s="1"/>
      <c r="BM37" s="43" t="s">
        <v>215</v>
      </c>
      <c r="BN37" s="43" t="s">
        <v>216</v>
      </c>
      <c r="BO37" s="1"/>
      <c r="BP37" s="1"/>
      <c r="BQ37" s="1"/>
    </row>
    <row r="38" spans="1:69">
      <c r="A38" t="s">
        <v>26</v>
      </c>
      <c r="B38" t="s">
        <v>27</v>
      </c>
      <c r="C38" s="39"/>
      <c r="D38" s="40" t="s">
        <v>13</v>
      </c>
      <c r="E38" s="41"/>
      <c r="F38" s="1"/>
      <c r="G38" s="1"/>
      <c r="H38" s="1"/>
      <c r="I38" s="1"/>
      <c r="J38" s="1"/>
      <c r="K38" s="43" t="s">
        <v>220</v>
      </c>
      <c r="L38" s="43" t="s">
        <v>220</v>
      </c>
      <c r="M38" s="43" t="s">
        <v>220</v>
      </c>
      <c r="N38" s="1"/>
      <c r="O38" s="1"/>
      <c r="P38" s="1"/>
      <c r="Q38" s="44" t="s">
        <v>269</v>
      </c>
      <c r="R38" s="44" t="s">
        <v>270</v>
      </c>
      <c r="S38" s="44"/>
      <c r="T38" s="44"/>
      <c r="U38" s="44" t="s">
        <v>273</v>
      </c>
      <c r="V38" s="44" t="s">
        <v>274</v>
      </c>
      <c r="W38" s="44" t="s">
        <v>275</v>
      </c>
      <c r="X38" s="44" t="s">
        <v>276</v>
      </c>
      <c r="Y38" s="44" t="s">
        <v>277</v>
      </c>
      <c r="Z38" s="44" t="s">
        <v>278</v>
      </c>
      <c r="AA38" s="44" t="s">
        <v>279</v>
      </c>
      <c r="AB38" s="44" t="s">
        <v>280</v>
      </c>
      <c r="AC38" s="44" t="s">
        <v>281</v>
      </c>
      <c r="AD38" s="44" t="s">
        <v>282</v>
      </c>
      <c r="AE38" s="44" t="s">
        <v>283</v>
      </c>
      <c r="AF38" s="44" t="s">
        <v>284</v>
      </c>
      <c r="AG38" s="44" t="s">
        <v>285</v>
      </c>
      <c r="AH38" s="44" t="s">
        <v>286</v>
      </c>
      <c r="AI38" s="44" t="s">
        <v>287</v>
      </c>
      <c r="AJ38" s="44" t="s">
        <v>288</v>
      </c>
      <c r="AK38" s="44" t="s">
        <v>289</v>
      </c>
      <c r="AL38" s="44" t="s">
        <v>290</v>
      </c>
      <c r="AM38" s="44" t="s">
        <v>291</v>
      </c>
      <c r="AN38" s="44" t="s">
        <v>292</v>
      </c>
      <c r="AO38" s="44" t="s">
        <v>293</v>
      </c>
      <c r="AP38" s="44" t="s">
        <v>294</v>
      </c>
      <c r="AQ38" s="44" t="s">
        <v>443</v>
      </c>
      <c r="AR38" s="44" t="s">
        <v>444</v>
      </c>
      <c r="AS38" s="44" t="s">
        <v>445</v>
      </c>
      <c r="AT38" s="44" t="s">
        <v>446</v>
      </c>
      <c r="AU38" s="1"/>
      <c r="AV38" s="1"/>
      <c r="AW38" s="1"/>
      <c r="AX38" s="1"/>
      <c r="AY38" s="1"/>
      <c r="AZ38" s="1"/>
      <c r="BA38" s="43" t="s">
        <v>215</v>
      </c>
      <c r="BB38" s="43" t="s">
        <v>216</v>
      </c>
      <c r="BC38" s="43" t="s">
        <v>217</v>
      </c>
      <c r="BD38" s="1"/>
      <c r="BE38" s="1"/>
      <c r="BF38" s="40" t="s">
        <v>232</v>
      </c>
      <c r="BH38" s="1"/>
      <c r="BI38" s="1"/>
      <c r="BJ38" s="1"/>
      <c r="BK38" s="1"/>
      <c r="BL38" s="1"/>
      <c r="BM38" s="43" t="s">
        <v>215</v>
      </c>
      <c r="BN38" s="43" t="s">
        <v>216</v>
      </c>
      <c r="BO38" s="43" t="s">
        <v>217</v>
      </c>
      <c r="BP38" s="1"/>
      <c r="BQ38" s="1"/>
    </row>
    <row r="39" spans="1:69">
      <c r="A39" t="s">
        <v>28</v>
      </c>
      <c r="B39" t="s">
        <v>222</v>
      </c>
      <c r="C39" s="39" t="s">
        <v>13</v>
      </c>
      <c r="D39" s="40"/>
      <c r="E39" s="41"/>
      <c r="F39" s="1"/>
      <c r="G39" s="1"/>
      <c r="H39" s="1"/>
      <c r="I39" s="1"/>
      <c r="J39" s="1"/>
      <c r="K39" s="43" t="s">
        <v>220</v>
      </c>
      <c r="L39" s="43" t="s">
        <v>220</v>
      </c>
      <c r="M39" s="43" t="s">
        <v>220</v>
      </c>
      <c r="N39" s="43" t="s">
        <v>220</v>
      </c>
      <c r="O39" s="1"/>
      <c r="P39" s="1"/>
      <c r="Q39" s="44" t="s">
        <v>269</v>
      </c>
      <c r="R39" s="44" t="s">
        <v>270</v>
      </c>
      <c r="S39" s="44" t="s">
        <v>271</v>
      </c>
      <c r="T39" s="44"/>
      <c r="U39" s="44" t="s">
        <v>273</v>
      </c>
      <c r="V39" s="44" t="s">
        <v>274</v>
      </c>
      <c r="W39" s="44" t="s">
        <v>275</v>
      </c>
      <c r="X39" s="44" t="s">
        <v>276</v>
      </c>
      <c r="Y39" s="44" t="s">
        <v>277</v>
      </c>
      <c r="Z39" s="44" t="s">
        <v>278</v>
      </c>
      <c r="AA39" s="44" t="s">
        <v>279</v>
      </c>
      <c r="AB39" s="44" t="s">
        <v>280</v>
      </c>
      <c r="AC39" s="44" t="s">
        <v>281</v>
      </c>
      <c r="AD39" s="44" t="s">
        <v>282</v>
      </c>
      <c r="AE39" s="44" t="s">
        <v>283</v>
      </c>
      <c r="AF39" s="44" t="s">
        <v>284</v>
      </c>
      <c r="AG39" s="44" t="s">
        <v>285</v>
      </c>
      <c r="AH39" s="44" t="s">
        <v>286</v>
      </c>
      <c r="AI39" s="44" t="s">
        <v>287</v>
      </c>
      <c r="AJ39" s="44" t="s">
        <v>288</v>
      </c>
      <c r="AK39" s="44" t="s">
        <v>289</v>
      </c>
      <c r="AL39" s="44" t="s">
        <v>290</v>
      </c>
      <c r="AM39" s="44" t="s">
        <v>291</v>
      </c>
      <c r="AN39" s="44"/>
      <c r="AO39" s="44"/>
      <c r="AP39" s="44" t="s">
        <v>294</v>
      </c>
      <c r="AQ39" s="44" t="s">
        <v>443</v>
      </c>
      <c r="AR39" s="44" t="s">
        <v>444</v>
      </c>
      <c r="AS39" s="44" t="s">
        <v>445</v>
      </c>
      <c r="AT39" s="44" t="s">
        <v>446</v>
      </c>
      <c r="AU39" s="1"/>
      <c r="AV39" s="1"/>
      <c r="AW39" s="1"/>
      <c r="AX39" s="1"/>
      <c r="AY39" s="1"/>
      <c r="AZ39" s="1"/>
      <c r="BA39" s="43" t="s">
        <v>215</v>
      </c>
      <c r="BB39" s="43" t="s">
        <v>216</v>
      </c>
      <c r="BC39" s="43" t="s">
        <v>217</v>
      </c>
      <c r="BD39" s="43" t="s">
        <v>218</v>
      </c>
      <c r="BE39" s="1"/>
      <c r="BF39" s="39" t="s">
        <v>231</v>
      </c>
      <c r="BH39" s="1"/>
      <c r="BI39" s="1"/>
      <c r="BJ39" s="1"/>
      <c r="BK39" s="1"/>
      <c r="BL39" s="1"/>
      <c r="BM39" s="43" t="s">
        <v>215</v>
      </c>
      <c r="BN39" s="43" t="s">
        <v>216</v>
      </c>
      <c r="BO39" s="43" t="s">
        <v>217</v>
      </c>
      <c r="BP39" s="43" t="s">
        <v>218</v>
      </c>
      <c r="BQ39" s="1"/>
    </row>
    <row r="40" spans="1:69">
      <c r="A40" t="s">
        <v>29</v>
      </c>
      <c r="B40" t="s">
        <v>30</v>
      </c>
      <c r="C40" s="39"/>
      <c r="D40" s="40"/>
      <c r="E40" s="41" t="s">
        <v>13</v>
      </c>
      <c r="F40" s="1"/>
      <c r="G40" s="1"/>
      <c r="H40" s="1"/>
      <c r="I40" s="1"/>
      <c r="J40" s="43" t="s">
        <v>220</v>
      </c>
      <c r="K40" s="43" t="s">
        <v>220</v>
      </c>
      <c r="L40" s="43" t="s">
        <v>220</v>
      </c>
      <c r="M40" s="43" t="s">
        <v>220</v>
      </c>
      <c r="N40" s="1"/>
      <c r="O40" s="1"/>
      <c r="P40" s="1"/>
      <c r="Q40" s="44" t="s">
        <v>269</v>
      </c>
      <c r="R40" s="44" t="s">
        <v>270</v>
      </c>
      <c r="S40" s="44" t="s">
        <v>271</v>
      </c>
      <c r="T40" s="44"/>
      <c r="U40" s="44" t="s">
        <v>273</v>
      </c>
      <c r="V40" s="44" t="s">
        <v>274</v>
      </c>
      <c r="W40" s="44" t="s">
        <v>275</v>
      </c>
      <c r="X40" s="44" t="s">
        <v>276</v>
      </c>
      <c r="Y40" s="44" t="s">
        <v>277</v>
      </c>
      <c r="Z40" s="44" t="s">
        <v>278</v>
      </c>
      <c r="AA40" s="44" t="s">
        <v>279</v>
      </c>
      <c r="AB40" s="44" t="s">
        <v>280</v>
      </c>
      <c r="AC40" s="44" t="s">
        <v>281</v>
      </c>
      <c r="AD40" s="44" t="s">
        <v>282</v>
      </c>
      <c r="AE40" s="44" t="s">
        <v>283</v>
      </c>
      <c r="AF40" s="44" t="s">
        <v>284</v>
      </c>
      <c r="AG40" s="44" t="s">
        <v>285</v>
      </c>
      <c r="AH40" s="44" t="s">
        <v>286</v>
      </c>
      <c r="AI40" s="44" t="s">
        <v>287</v>
      </c>
      <c r="AJ40" s="44" t="s">
        <v>288</v>
      </c>
      <c r="AK40" s="44" t="s">
        <v>289</v>
      </c>
      <c r="AL40" s="44" t="s">
        <v>290</v>
      </c>
      <c r="AM40" s="44" t="s">
        <v>291</v>
      </c>
      <c r="AN40" s="44" t="s">
        <v>292</v>
      </c>
      <c r="AO40" s="44" t="s">
        <v>293</v>
      </c>
      <c r="AP40" s="44" t="s">
        <v>294</v>
      </c>
      <c r="AQ40" s="44" t="s">
        <v>443</v>
      </c>
      <c r="AR40" s="44" t="s">
        <v>444</v>
      </c>
      <c r="AS40" s="44" t="s">
        <v>445</v>
      </c>
      <c r="AT40" s="44" t="s">
        <v>446</v>
      </c>
      <c r="AU40" s="1"/>
      <c r="AV40" s="1"/>
      <c r="AW40" s="1"/>
      <c r="AX40" s="1"/>
      <c r="AY40" s="1"/>
      <c r="AZ40" s="43" t="s">
        <v>214</v>
      </c>
      <c r="BA40" s="43" t="s">
        <v>215</v>
      </c>
      <c r="BB40" s="43" t="s">
        <v>216</v>
      </c>
      <c r="BC40" s="43" t="s">
        <v>217</v>
      </c>
      <c r="BD40" s="1"/>
      <c r="BE40" s="1"/>
      <c r="BF40" s="41" t="s">
        <v>233</v>
      </c>
      <c r="BH40" s="1"/>
      <c r="BI40" s="1"/>
      <c r="BJ40" s="1"/>
      <c r="BK40" s="1"/>
      <c r="BL40" s="43" t="s">
        <v>214</v>
      </c>
      <c r="BM40" s="43" t="s">
        <v>215</v>
      </c>
      <c r="BN40" s="43" t="s">
        <v>216</v>
      </c>
      <c r="BO40" s="43" t="s">
        <v>217</v>
      </c>
      <c r="BP40" s="1"/>
      <c r="BQ40" s="1"/>
    </row>
    <row r="41" spans="1:69">
      <c r="A41" s="61" t="s">
        <v>250</v>
      </c>
      <c r="B41" s="61" t="s">
        <v>31</v>
      </c>
      <c r="C41" s="39"/>
      <c r="D41" s="40" t="s">
        <v>13</v>
      </c>
      <c r="E41" s="41"/>
      <c r="F41" s="1"/>
      <c r="G41" s="1"/>
      <c r="H41" s="1"/>
      <c r="I41" s="43" t="s">
        <v>220</v>
      </c>
      <c r="J41" s="43" t="s">
        <v>220</v>
      </c>
      <c r="K41" s="1"/>
      <c r="L41" s="1"/>
      <c r="M41" s="1"/>
      <c r="N41" s="1"/>
      <c r="O41" s="1"/>
      <c r="P41" s="1"/>
      <c r="Q41" s="44"/>
      <c r="R41" s="44"/>
      <c r="S41" s="44"/>
      <c r="T41" s="44" t="s">
        <v>272</v>
      </c>
      <c r="U41" s="44" t="s">
        <v>273</v>
      </c>
      <c r="V41" s="44" t="s">
        <v>274</v>
      </c>
      <c r="W41" s="44" t="s">
        <v>275</v>
      </c>
      <c r="X41" s="44" t="s">
        <v>276</v>
      </c>
      <c r="Y41" s="44" t="s">
        <v>277</v>
      </c>
      <c r="Z41" s="44" t="s">
        <v>278</v>
      </c>
      <c r="AA41" s="44" t="s">
        <v>279</v>
      </c>
      <c r="AB41" s="44" t="s">
        <v>280</v>
      </c>
      <c r="AC41" s="44" t="s">
        <v>281</v>
      </c>
      <c r="AD41" s="44" t="s">
        <v>282</v>
      </c>
      <c r="AE41" s="44" t="s">
        <v>283</v>
      </c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 t="s">
        <v>294</v>
      </c>
      <c r="AQ41" s="44"/>
      <c r="AR41" s="44" t="s">
        <v>444</v>
      </c>
      <c r="AS41" s="44" t="s">
        <v>445</v>
      </c>
      <c r="AT41" s="44" t="s">
        <v>446</v>
      </c>
      <c r="AU41" s="1"/>
      <c r="AV41" s="1"/>
      <c r="AW41" s="1"/>
      <c r="AX41" s="1"/>
      <c r="AY41" s="43" t="s">
        <v>213</v>
      </c>
      <c r="AZ41" s="43" t="s">
        <v>214</v>
      </c>
      <c r="BA41" s="1"/>
      <c r="BB41" s="1"/>
      <c r="BC41" s="1"/>
      <c r="BD41" s="1"/>
      <c r="BE41" s="1"/>
      <c r="BF41" s="40" t="s">
        <v>232</v>
      </c>
      <c r="BH41" s="1"/>
      <c r="BI41" s="1"/>
      <c r="BJ41" s="1"/>
      <c r="BK41" s="43" t="s">
        <v>213</v>
      </c>
      <c r="BL41" s="43" t="s">
        <v>214</v>
      </c>
      <c r="BM41" s="1"/>
      <c r="BN41" s="1"/>
      <c r="BO41" s="1"/>
      <c r="BP41" s="1"/>
      <c r="BQ41" s="1"/>
    </row>
    <row r="42" spans="1:69">
      <c r="A42" t="s">
        <v>323</v>
      </c>
      <c r="B42" t="s">
        <v>324</v>
      </c>
      <c r="C42" s="39" t="s">
        <v>13</v>
      </c>
      <c r="D42" s="40"/>
      <c r="E42" s="41"/>
      <c r="F42" s="1"/>
      <c r="G42" s="1"/>
      <c r="H42" s="1"/>
      <c r="I42" s="1"/>
      <c r="J42" s="1"/>
      <c r="K42" s="43" t="s">
        <v>220</v>
      </c>
      <c r="L42" s="43" t="s">
        <v>220</v>
      </c>
      <c r="M42" s="1"/>
      <c r="N42" s="1"/>
      <c r="O42" s="1"/>
      <c r="P42" s="1"/>
      <c r="Q42" s="44"/>
      <c r="R42" s="44"/>
      <c r="S42" s="44" t="s">
        <v>271</v>
      </c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 t="s">
        <v>290</v>
      </c>
      <c r="AM42" s="44"/>
      <c r="AN42" s="44"/>
      <c r="AO42" s="44"/>
      <c r="AP42" s="44"/>
      <c r="AQ42" s="44"/>
      <c r="AR42" s="44"/>
      <c r="AS42" s="44"/>
      <c r="AT42" s="44"/>
      <c r="AU42" s="1"/>
      <c r="AV42" s="1"/>
      <c r="AW42" s="1"/>
      <c r="AX42" s="1"/>
      <c r="AY42" s="1"/>
      <c r="AZ42" s="1"/>
      <c r="BA42" s="43" t="s">
        <v>215</v>
      </c>
      <c r="BB42" s="43" t="s">
        <v>216</v>
      </c>
      <c r="BC42" s="1"/>
      <c r="BD42" s="1"/>
      <c r="BE42" s="1"/>
      <c r="BF42" s="39" t="s">
        <v>231</v>
      </c>
      <c r="BH42" s="1"/>
      <c r="BI42" s="1"/>
      <c r="BJ42" s="1"/>
      <c r="BK42" s="1"/>
      <c r="BL42" s="1"/>
      <c r="BM42" s="43" t="s">
        <v>215</v>
      </c>
      <c r="BN42" s="43" t="s">
        <v>216</v>
      </c>
      <c r="BO42" s="1"/>
      <c r="BP42" s="1"/>
      <c r="BQ42" s="1"/>
    </row>
    <row r="43" spans="1:69">
      <c r="A43" t="s">
        <v>32</v>
      </c>
      <c r="B43" t="s">
        <v>223</v>
      </c>
      <c r="C43" s="39" t="s">
        <v>13</v>
      </c>
      <c r="D43" s="40"/>
      <c r="E43" s="41"/>
      <c r="F43" s="1"/>
      <c r="G43" s="1"/>
      <c r="H43" s="1"/>
      <c r="I43" s="1"/>
      <c r="J43" s="43" t="s">
        <v>220</v>
      </c>
      <c r="K43" s="43" t="s">
        <v>220</v>
      </c>
      <c r="L43" s="1"/>
      <c r="M43" s="1"/>
      <c r="N43" s="1"/>
      <c r="O43" s="1"/>
      <c r="P43" s="1"/>
      <c r="Q43" s="44"/>
      <c r="R43" s="44"/>
      <c r="S43" s="44"/>
      <c r="T43" s="44"/>
      <c r="U43" s="44" t="s">
        <v>273</v>
      </c>
      <c r="V43" s="44" t="s">
        <v>274</v>
      </c>
      <c r="W43" s="44" t="s">
        <v>275</v>
      </c>
      <c r="X43" s="44" t="s">
        <v>276</v>
      </c>
      <c r="Y43" s="44" t="s">
        <v>277</v>
      </c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 t="s">
        <v>290</v>
      </c>
      <c r="AM43" s="44"/>
      <c r="AN43" s="44"/>
      <c r="AO43" s="44"/>
      <c r="AP43" s="44"/>
      <c r="AQ43" s="44"/>
      <c r="AR43" s="44" t="s">
        <v>444</v>
      </c>
      <c r="AS43" s="44"/>
      <c r="AT43" s="44"/>
      <c r="AU43" s="1"/>
      <c r="AV43" s="1"/>
      <c r="AW43" s="1"/>
      <c r="AX43" s="1"/>
      <c r="AY43" s="1"/>
      <c r="AZ43" s="43" t="s">
        <v>214</v>
      </c>
      <c r="BA43" s="43" t="s">
        <v>215</v>
      </c>
      <c r="BB43" s="1"/>
      <c r="BC43" s="1"/>
      <c r="BD43" s="1"/>
      <c r="BE43" s="1"/>
      <c r="BF43" s="39" t="s">
        <v>231</v>
      </c>
      <c r="BH43" s="1"/>
      <c r="BI43" s="1"/>
      <c r="BJ43" s="1"/>
      <c r="BK43" s="1"/>
      <c r="BL43" s="43" t="s">
        <v>214</v>
      </c>
      <c r="BM43" s="43" t="s">
        <v>215</v>
      </c>
      <c r="BN43" s="1"/>
      <c r="BO43" s="1"/>
      <c r="BP43" s="1"/>
      <c r="BQ43" s="1"/>
    </row>
    <row r="44" spans="1:69">
      <c r="A44" t="s">
        <v>33</v>
      </c>
      <c r="B44" t="s">
        <v>34</v>
      </c>
      <c r="C44" s="39"/>
      <c r="D44" s="40" t="s">
        <v>13</v>
      </c>
      <c r="E44" s="41"/>
      <c r="F44" s="1"/>
      <c r="G44" s="1"/>
      <c r="H44" s="1"/>
      <c r="I44" s="1"/>
      <c r="J44" s="43" t="s">
        <v>220</v>
      </c>
      <c r="K44" s="43" t="s">
        <v>220</v>
      </c>
      <c r="L44" s="43" t="s">
        <v>220</v>
      </c>
      <c r="M44" s="43" t="s">
        <v>220</v>
      </c>
      <c r="N44" s="43" t="s">
        <v>220</v>
      </c>
      <c r="O44" s="1"/>
      <c r="P44" s="1"/>
      <c r="Q44" s="44" t="s">
        <v>269</v>
      </c>
      <c r="R44" s="44" t="s">
        <v>270</v>
      </c>
      <c r="S44" s="44"/>
      <c r="T44" s="44"/>
      <c r="U44" s="44" t="s">
        <v>273</v>
      </c>
      <c r="V44" s="44" t="s">
        <v>274</v>
      </c>
      <c r="W44" s="44" t="s">
        <v>275</v>
      </c>
      <c r="X44" s="44" t="s">
        <v>276</v>
      </c>
      <c r="Y44" s="44" t="s">
        <v>277</v>
      </c>
      <c r="Z44" s="44"/>
      <c r="AA44" s="44"/>
      <c r="AB44" s="44"/>
      <c r="AC44" s="44"/>
      <c r="AD44" s="44"/>
      <c r="AE44" s="44" t="s">
        <v>283</v>
      </c>
      <c r="AF44" s="44" t="s">
        <v>284</v>
      </c>
      <c r="AG44" s="44" t="s">
        <v>285</v>
      </c>
      <c r="AH44" s="44" t="s">
        <v>286</v>
      </c>
      <c r="AI44" s="44" t="s">
        <v>287</v>
      </c>
      <c r="AJ44" s="44" t="s">
        <v>288</v>
      </c>
      <c r="AK44" s="44" t="s">
        <v>289</v>
      </c>
      <c r="AL44" s="44"/>
      <c r="AM44" s="44" t="s">
        <v>291</v>
      </c>
      <c r="AN44" s="44"/>
      <c r="AO44" s="44"/>
      <c r="AP44" s="44"/>
      <c r="AQ44" s="44" t="s">
        <v>443</v>
      </c>
      <c r="AR44" s="44" t="s">
        <v>444</v>
      </c>
      <c r="AS44" s="44"/>
      <c r="AT44" s="44" t="s">
        <v>446</v>
      </c>
      <c r="AU44" s="1"/>
      <c r="AV44" s="1"/>
      <c r="AW44" s="1"/>
      <c r="AX44" s="1"/>
      <c r="AY44" s="1"/>
      <c r="AZ44" s="43" t="s">
        <v>214</v>
      </c>
      <c r="BA44" s="43" t="s">
        <v>215</v>
      </c>
      <c r="BB44" s="43" t="s">
        <v>216</v>
      </c>
      <c r="BC44" s="43" t="s">
        <v>217</v>
      </c>
      <c r="BD44" s="43" t="s">
        <v>218</v>
      </c>
      <c r="BE44" s="1"/>
      <c r="BF44" s="40" t="s">
        <v>232</v>
      </c>
      <c r="BH44" s="1"/>
      <c r="BI44" s="1"/>
      <c r="BJ44" s="1"/>
      <c r="BK44" s="1"/>
      <c r="BL44" s="43" t="s">
        <v>214</v>
      </c>
      <c r="BM44" s="43" t="s">
        <v>215</v>
      </c>
      <c r="BN44" s="43" t="s">
        <v>216</v>
      </c>
      <c r="BO44" s="43" t="s">
        <v>217</v>
      </c>
      <c r="BP44" s="43" t="s">
        <v>218</v>
      </c>
      <c r="BQ44" s="1"/>
    </row>
    <row r="45" spans="1:69">
      <c r="A45" s="61" t="s">
        <v>35</v>
      </c>
      <c r="B45" s="61" t="s">
        <v>36</v>
      </c>
      <c r="C45" s="39" t="s">
        <v>13</v>
      </c>
      <c r="D45" s="40"/>
      <c r="E45" s="41"/>
      <c r="F45" s="1"/>
      <c r="G45" s="1"/>
      <c r="H45" s="1"/>
      <c r="I45" s="43" t="s">
        <v>220</v>
      </c>
      <c r="J45" s="43" t="s">
        <v>220</v>
      </c>
      <c r="K45" s="1"/>
      <c r="L45" s="1"/>
      <c r="M45" s="1"/>
      <c r="N45" s="1"/>
      <c r="O45" s="1"/>
      <c r="P45" s="1"/>
      <c r="Q45" s="44"/>
      <c r="R45" s="44"/>
      <c r="S45" s="44"/>
      <c r="T45" s="44" t="s">
        <v>272</v>
      </c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 t="s">
        <v>283</v>
      </c>
      <c r="AF45" s="44" t="s">
        <v>284</v>
      </c>
      <c r="AG45" s="44" t="s">
        <v>285</v>
      </c>
      <c r="AH45" s="44" t="s">
        <v>286</v>
      </c>
      <c r="AI45" s="44" t="s">
        <v>287</v>
      </c>
      <c r="AJ45" s="44" t="s">
        <v>288</v>
      </c>
      <c r="AK45" s="44"/>
      <c r="AL45" s="44" t="s">
        <v>290</v>
      </c>
      <c r="AM45" s="44" t="s">
        <v>291</v>
      </c>
      <c r="AN45" s="44" t="s">
        <v>292</v>
      </c>
      <c r="AO45" s="44" t="s">
        <v>293</v>
      </c>
      <c r="AP45" s="44"/>
      <c r="AQ45" s="44"/>
      <c r="AR45" s="44"/>
      <c r="AS45" s="44"/>
      <c r="AT45" s="44" t="s">
        <v>446</v>
      </c>
      <c r="AU45" s="1"/>
      <c r="AV45" s="1"/>
      <c r="AW45" s="1"/>
      <c r="AX45" s="1"/>
      <c r="AY45" s="43" t="s">
        <v>213</v>
      </c>
      <c r="AZ45" s="43" t="s">
        <v>214</v>
      </c>
      <c r="BA45" s="1"/>
      <c r="BB45" s="1"/>
      <c r="BC45" s="1"/>
      <c r="BD45" s="1"/>
      <c r="BE45" s="1"/>
      <c r="BF45" s="39" t="s">
        <v>231</v>
      </c>
      <c r="BH45" s="1"/>
      <c r="BI45" s="1"/>
      <c r="BJ45" s="1"/>
      <c r="BK45" s="43" t="s">
        <v>213</v>
      </c>
      <c r="BL45" s="43" t="s">
        <v>214</v>
      </c>
      <c r="BM45" s="1"/>
      <c r="BN45" s="1"/>
      <c r="BO45" s="1"/>
      <c r="BP45" s="1"/>
      <c r="BQ45" s="1"/>
    </row>
    <row r="46" spans="1:69">
      <c r="A46" s="61" t="s">
        <v>37</v>
      </c>
      <c r="B46" s="61" t="s">
        <v>38</v>
      </c>
      <c r="C46" s="39" t="s">
        <v>13</v>
      </c>
      <c r="D46" s="40"/>
      <c r="E46" s="41"/>
      <c r="F46" s="1"/>
      <c r="G46" s="1"/>
      <c r="H46" s="1"/>
      <c r="I46" s="43" t="s">
        <v>220</v>
      </c>
      <c r="J46" s="43" t="s">
        <v>220</v>
      </c>
      <c r="K46" s="1"/>
      <c r="L46" s="1"/>
      <c r="M46" s="1"/>
      <c r="N46" s="1"/>
      <c r="O46" s="1"/>
      <c r="P46" s="1"/>
      <c r="Q46" s="44" t="s">
        <v>269</v>
      </c>
      <c r="R46" s="44" t="s">
        <v>270</v>
      </c>
      <c r="S46" s="44" t="s">
        <v>271</v>
      </c>
      <c r="T46" s="44"/>
      <c r="U46" s="44" t="s">
        <v>273</v>
      </c>
      <c r="V46" s="44" t="s">
        <v>274</v>
      </c>
      <c r="W46" s="44" t="s">
        <v>275</v>
      </c>
      <c r="X46" s="44" t="s">
        <v>276</v>
      </c>
      <c r="Y46" s="44" t="s">
        <v>277</v>
      </c>
      <c r="Z46" s="44" t="s">
        <v>278</v>
      </c>
      <c r="AA46" s="44" t="s">
        <v>279</v>
      </c>
      <c r="AB46" s="44" t="s">
        <v>280</v>
      </c>
      <c r="AC46" s="44" t="s">
        <v>281</v>
      </c>
      <c r="AD46" s="44" t="s">
        <v>282</v>
      </c>
      <c r="AE46" s="44" t="s">
        <v>283</v>
      </c>
      <c r="AF46" s="44" t="s">
        <v>284</v>
      </c>
      <c r="AG46" s="44" t="s">
        <v>285</v>
      </c>
      <c r="AH46" s="44" t="s">
        <v>286</v>
      </c>
      <c r="AI46" s="44" t="s">
        <v>287</v>
      </c>
      <c r="AJ46" s="44" t="s">
        <v>288</v>
      </c>
      <c r="AK46" s="44" t="s">
        <v>289</v>
      </c>
      <c r="AL46" s="44" t="s">
        <v>290</v>
      </c>
      <c r="AM46" s="44" t="s">
        <v>291</v>
      </c>
      <c r="AN46" s="44" t="s">
        <v>292</v>
      </c>
      <c r="AO46" s="44"/>
      <c r="AP46" s="44" t="s">
        <v>294</v>
      </c>
      <c r="AQ46" s="44" t="s">
        <v>443</v>
      </c>
      <c r="AR46" s="44" t="s">
        <v>444</v>
      </c>
      <c r="AS46" s="44" t="s">
        <v>445</v>
      </c>
      <c r="AT46" s="44" t="s">
        <v>446</v>
      </c>
      <c r="AU46" s="1"/>
      <c r="AV46" s="1"/>
      <c r="AW46" s="1"/>
      <c r="AX46" s="1"/>
      <c r="AY46" s="43" t="s">
        <v>213</v>
      </c>
      <c r="AZ46" s="43" t="s">
        <v>214</v>
      </c>
      <c r="BA46" s="1"/>
      <c r="BB46" s="1"/>
      <c r="BC46" s="1"/>
      <c r="BD46" s="1"/>
      <c r="BE46" s="1"/>
      <c r="BF46" s="39" t="s">
        <v>231</v>
      </c>
      <c r="BH46" s="1"/>
      <c r="BI46" s="1"/>
      <c r="BJ46" s="1"/>
      <c r="BK46" s="43" t="s">
        <v>213</v>
      </c>
      <c r="BL46" s="43" t="s">
        <v>214</v>
      </c>
      <c r="BM46" s="1"/>
      <c r="BN46" s="1"/>
      <c r="BO46" s="1"/>
      <c r="BP46" s="1"/>
      <c r="BQ46" s="1"/>
    </row>
    <row r="47" spans="1:69">
      <c r="A47" t="s">
        <v>325</v>
      </c>
      <c r="B47" t="s">
        <v>326</v>
      </c>
      <c r="C47" s="39"/>
      <c r="D47" s="40" t="s">
        <v>13</v>
      </c>
      <c r="E47" s="41"/>
      <c r="F47" s="1"/>
      <c r="G47" s="1"/>
      <c r="H47" s="1"/>
      <c r="I47" s="1"/>
      <c r="J47" s="1"/>
      <c r="K47" s="1"/>
      <c r="L47" s="43" t="s">
        <v>220</v>
      </c>
      <c r="M47" s="43" t="s">
        <v>220</v>
      </c>
      <c r="N47" s="1"/>
      <c r="O47" s="1"/>
      <c r="P47" s="1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 t="s">
        <v>291</v>
      </c>
      <c r="AN47" s="44"/>
      <c r="AO47" s="44" t="s">
        <v>293</v>
      </c>
      <c r="AP47" s="44"/>
      <c r="AQ47" s="44"/>
      <c r="AR47" s="44"/>
      <c r="AS47" s="44"/>
      <c r="AT47" s="44"/>
      <c r="AU47" s="1"/>
      <c r="AV47" s="1"/>
      <c r="AW47" s="1"/>
      <c r="AX47" s="1"/>
      <c r="AY47" s="1"/>
      <c r="AZ47" s="1"/>
      <c r="BA47" s="1"/>
      <c r="BB47" s="43" t="s">
        <v>216</v>
      </c>
      <c r="BC47" s="43" t="s">
        <v>217</v>
      </c>
      <c r="BD47" s="1"/>
      <c r="BE47" s="1"/>
      <c r="BF47" s="40" t="s">
        <v>232</v>
      </c>
      <c r="BH47" s="1"/>
      <c r="BI47" s="1"/>
      <c r="BJ47" s="1"/>
      <c r="BK47" s="1"/>
      <c r="BL47" s="1"/>
      <c r="BM47" s="1"/>
      <c r="BN47" s="43" t="s">
        <v>216</v>
      </c>
      <c r="BO47" s="43" t="s">
        <v>217</v>
      </c>
      <c r="BP47" s="1"/>
      <c r="BQ47" s="1"/>
    </row>
    <row r="48" spans="1:69">
      <c r="A48" t="s">
        <v>327</v>
      </c>
      <c r="B48" t="s">
        <v>328</v>
      </c>
      <c r="C48" s="39"/>
      <c r="D48" s="40"/>
      <c r="E48" s="41" t="s">
        <v>13</v>
      </c>
      <c r="F48" s="1"/>
      <c r="G48" s="1"/>
      <c r="H48" s="1"/>
      <c r="I48" s="1"/>
      <c r="J48" s="1"/>
      <c r="K48" s="1"/>
      <c r="L48" s="43" t="s">
        <v>220</v>
      </c>
      <c r="M48" s="43" t="s">
        <v>220</v>
      </c>
      <c r="N48" s="1"/>
      <c r="O48" s="1"/>
      <c r="P48" s="1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 t="s">
        <v>291</v>
      </c>
      <c r="AN48" s="44"/>
      <c r="AO48" s="44"/>
      <c r="AP48" s="44"/>
      <c r="AQ48" s="44"/>
      <c r="AR48" s="44"/>
      <c r="AS48" s="44"/>
      <c r="AT48" s="44"/>
      <c r="AU48" s="1"/>
      <c r="AV48" s="1"/>
      <c r="AW48" s="1"/>
      <c r="AX48" s="1"/>
      <c r="AY48" s="1"/>
      <c r="AZ48" s="1"/>
      <c r="BA48" s="1"/>
      <c r="BB48" s="43" t="s">
        <v>216</v>
      </c>
      <c r="BC48" s="43" t="s">
        <v>217</v>
      </c>
      <c r="BD48" s="1"/>
      <c r="BE48" s="1"/>
      <c r="BF48" s="41" t="s">
        <v>233</v>
      </c>
      <c r="BH48" s="1"/>
      <c r="BI48" s="1"/>
      <c r="BJ48" s="1"/>
      <c r="BK48" s="1"/>
      <c r="BL48" s="1"/>
      <c r="BM48" s="1"/>
      <c r="BN48" s="43" t="s">
        <v>216</v>
      </c>
      <c r="BO48" s="43" t="s">
        <v>217</v>
      </c>
      <c r="BP48" s="1"/>
      <c r="BQ48" s="1"/>
    </row>
    <row r="49" spans="1:69">
      <c r="A49" t="s">
        <v>39</v>
      </c>
      <c r="B49" t="s">
        <v>40</v>
      </c>
      <c r="C49" s="39" t="s">
        <v>13</v>
      </c>
      <c r="D49" s="40"/>
      <c r="E49" s="41"/>
      <c r="F49" s="1"/>
      <c r="G49" s="1"/>
      <c r="H49" s="1"/>
      <c r="I49" s="1"/>
      <c r="J49" s="43" t="s">
        <v>220</v>
      </c>
      <c r="K49" s="1"/>
      <c r="L49" s="1"/>
      <c r="M49" s="1"/>
      <c r="N49" s="1"/>
      <c r="O49" s="1"/>
      <c r="P49" s="1"/>
      <c r="Q49" s="44" t="s">
        <v>269</v>
      </c>
      <c r="R49" s="44" t="s">
        <v>270</v>
      </c>
      <c r="S49" s="44"/>
      <c r="T49" s="44" t="s">
        <v>272</v>
      </c>
      <c r="U49" s="44" t="s">
        <v>273</v>
      </c>
      <c r="V49" s="44" t="s">
        <v>274</v>
      </c>
      <c r="W49" s="44" t="s">
        <v>275</v>
      </c>
      <c r="X49" s="44" t="s">
        <v>276</v>
      </c>
      <c r="Y49" s="44" t="s">
        <v>277</v>
      </c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 t="s">
        <v>290</v>
      </c>
      <c r="AM49" s="44"/>
      <c r="AN49" s="44"/>
      <c r="AO49" s="44"/>
      <c r="AP49" s="44"/>
      <c r="AQ49" s="44" t="s">
        <v>443</v>
      </c>
      <c r="AR49" s="44" t="s">
        <v>444</v>
      </c>
      <c r="AS49" s="44"/>
      <c r="AT49" s="44"/>
      <c r="AU49" s="1"/>
      <c r="AV49" s="1"/>
      <c r="AW49" s="1"/>
      <c r="AX49" s="1"/>
      <c r="AY49" s="1"/>
      <c r="AZ49" s="43" t="s">
        <v>214</v>
      </c>
      <c r="BA49" s="1"/>
      <c r="BB49" s="1"/>
      <c r="BC49" s="1"/>
      <c r="BD49" s="1"/>
      <c r="BE49" s="1"/>
      <c r="BF49" s="39" t="s">
        <v>231</v>
      </c>
      <c r="BH49" s="1"/>
      <c r="BI49" s="1"/>
      <c r="BJ49" s="1"/>
      <c r="BK49" s="1"/>
      <c r="BL49" s="43" t="s">
        <v>214</v>
      </c>
      <c r="BM49" s="1"/>
      <c r="BN49" s="1"/>
      <c r="BO49" s="1"/>
      <c r="BP49" s="1"/>
      <c r="BQ49" s="1"/>
    </row>
    <row r="50" spans="1:69">
      <c r="A50" s="61" t="s">
        <v>41</v>
      </c>
      <c r="B50" s="61" t="s">
        <v>42</v>
      </c>
      <c r="C50" s="39"/>
      <c r="D50" s="40" t="s">
        <v>13</v>
      </c>
      <c r="E50" s="41"/>
      <c r="F50" s="1"/>
      <c r="G50" s="1"/>
      <c r="H50" s="1"/>
      <c r="I50" s="1"/>
      <c r="J50" s="43" t="s">
        <v>220</v>
      </c>
      <c r="K50" s="43" t="s">
        <v>220</v>
      </c>
      <c r="L50" s="1"/>
      <c r="M50" s="1"/>
      <c r="N50" s="1"/>
      <c r="O50" s="1"/>
      <c r="P50" s="1"/>
      <c r="Q50" s="44" t="s">
        <v>269</v>
      </c>
      <c r="R50" s="44" t="s">
        <v>270</v>
      </c>
      <c r="S50" s="44"/>
      <c r="T50" s="44"/>
      <c r="U50" s="44" t="s">
        <v>273</v>
      </c>
      <c r="V50" s="44" t="s">
        <v>274</v>
      </c>
      <c r="W50" s="44" t="s">
        <v>275</v>
      </c>
      <c r="X50" s="44" t="s">
        <v>276</v>
      </c>
      <c r="Y50" s="44" t="s">
        <v>277</v>
      </c>
      <c r="Z50" s="44" t="s">
        <v>278</v>
      </c>
      <c r="AA50" s="44" t="s">
        <v>279</v>
      </c>
      <c r="AB50" s="44" t="s">
        <v>280</v>
      </c>
      <c r="AC50" s="44" t="s">
        <v>281</v>
      </c>
      <c r="AD50" s="44" t="s">
        <v>282</v>
      </c>
      <c r="AE50" s="44" t="s">
        <v>283</v>
      </c>
      <c r="AF50" s="44" t="s">
        <v>284</v>
      </c>
      <c r="AG50" s="44" t="s">
        <v>285</v>
      </c>
      <c r="AH50" s="44" t="s">
        <v>286</v>
      </c>
      <c r="AI50" s="44" t="s">
        <v>287</v>
      </c>
      <c r="AJ50" s="44" t="s">
        <v>288</v>
      </c>
      <c r="AK50" s="44" t="s">
        <v>289</v>
      </c>
      <c r="AL50" s="44"/>
      <c r="AM50" s="44" t="s">
        <v>291</v>
      </c>
      <c r="AN50" s="44"/>
      <c r="AO50" s="44"/>
      <c r="AP50" s="44" t="s">
        <v>294</v>
      </c>
      <c r="AQ50" s="44" t="s">
        <v>443</v>
      </c>
      <c r="AR50" s="44" t="s">
        <v>444</v>
      </c>
      <c r="AS50" s="44" t="s">
        <v>445</v>
      </c>
      <c r="AT50" s="44" t="s">
        <v>446</v>
      </c>
      <c r="AU50" s="1"/>
      <c r="AV50" s="1"/>
      <c r="AW50" s="1"/>
      <c r="AX50" s="1"/>
      <c r="AY50" s="1"/>
      <c r="AZ50" s="43" t="s">
        <v>214</v>
      </c>
      <c r="BA50" s="43" t="s">
        <v>215</v>
      </c>
      <c r="BB50" s="1"/>
      <c r="BC50" s="1"/>
      <c r="BD50" s="1"/>
      <c r="BE50" s="1"/>
      <c r="BF50" s="40" t="s">
        <v>232</v>
      </c>
      <c r="BH50" s="1"/>
      <c r="BI50" s="1"/>
      <c r="BJ50" s="1"/>
      <c r="BK50" s="1"/>
      <c r="BL50" s="43" t="s">
        <v>214</v>
      </c>
      <c r="BM50" s="43" t="s">
        <v>215</v>
      </c>
      <c r="BN50" s="1"/>
      <c r="BO50" s="1"/>
      <c r="BP50" s="1"/>
      <c r="BQ50" s="1"/>
    </row>
    <row r="51" spans="1:69">
      <c r="A51" s="61" t="s">
        <v>245</v>
      </c>
      <c r="B51" s="61" t="s">
        <v>246</v>
      </c>
      <c r="C51" s="39" t="s">
        <v>13</v>
      </c>
      <c r="D51" s="40"/>
      <c r="E51" s="41"/>
      <c r="F51" s="1"/>
      <c r="G51" s="1"/>
      <c r="H51" s="1"/>
      <c r="I51" s="1"/>
      <c r="J51" s="43" t="s">
        <v>220</v>
      </c>
      <c r="K51" s="43" t="s">
        <v>220</v>
      </c>
      <c r="L51" s="1"/>
      <c r="M51" s="1"/>
      <c r="N51" s="1"/>
      <c r="O51" s="1"/>
      <c r="P51" s="1"/>
      <c r="Q51" s="44" t="s">
        <v>269</v>
      </c>
      <c r="R51" s="44" t="s">
        <v>270</v>
      </c>
      <c r="S51" s="44"/>
      <c r="T51" s="44"/>
      <c r="U51" s="44" t="s">
        <v>273</v>
      </c>
      <c r="V51" s="44" t="s">
        <v>274</v>
      </c>
      <c r="W51" s="44" t="s">
        <v>275</v>
      </c>
      <c r="X51" s="44" t="s">
        <v>276</v>
      </c>
      <c r="Y51" s="44" t="s">
        <v>277</v>
      </c>
      <c r="Z51" s="44" t="s">
        <v>278</v>
      </c>
      <c r="AA51" s="44" t="s">
        <v>279</v>
      </c>
      <c r="AB51" s="44" t="s">
        <v>280</v>
      </c>
      <c r="AC51" s="44" t="s">
        <v>281</v>
      </c>
      <c r="AD51" s="44" t="s">
        <v>282</v>
      </c>
      <c r="AE51" s="44" t="s">
        <v>283</v>
      </c>
      <c r="AF51" s="44" t="s">
        <v>284</v>
      </c>
      <c r="AG51" s="44" t="s">
        <v>285</v>
      </c>
      <c r="AH51" s="44" t="s">
        <v>286</v>
      </c>
      <c r="AI51" s="44" t="s">
        <v>287</v>
      </c>
      <c r="AJ51" s="44" t="s">
        <v>288</v>
      </c>
      <c r="AK51" s="44" t="s">
        <v>289</v>
      </c>
      <c r="AL51" s="44" t="s">
        <v>290</v>
      </c>
      <c r="AM51" s="44" t="s">
        <v>291</v>
      </c>
      <c r="AN51" s="44" t="s">
        <v>292</v>
      </c>
      <c r="AO51" s="44"/>
      <c r="AP51" s="44" t="s">
        <v>294</v>
      </c>
      <c r="AQ51" s="44" t="s">
        <v>443</v>
      </c>
      <c r="AR51" s="44" t="s">
        <v>444</v>
      </c>
      <c r="AS51" s="44" t="s">
        <v>445</v>
      </c>
      <c r="AT51" s="44" t="s">
        <v>446</v>
      </c>
      <c r="AU51" s="1"/>
      <c r="AV51" s="1"/>
      <c r="AW51" s="1"/>
      <c r="AX51" s="1"/>
      <c r="AY51" s="1"/>
      <c r="AZ51" s="43" t="s">
        <v>214</v>
      </c>
      <c r="BA51" s="43" t="s">
        <v>215</v>
      </c>
      <c r="BB51" s="1"/>
      <c r="BC51" s="1"/>
      <c r="BD51" s="1"/>
      <c r="BE51" s="1"/>
      <c r="BF51" s="39" t="s">
        <v>231</v>
      </c>
      <c r="BH51" s="1"/>
      <c r="BI51" s="1"/>
      <c r="BJ51" s="1"/>
      <c r="BK51" s="1"/>
      <c r="BL51" s="43" t="s">
        <v>214</v>
      </c>
      <c r="BM51" s="43" t="s">
        <v>215</v>
      </c>
      <c r="BN51" s="1"/>
      <c r="BO51" s="1"/>
      <c r="BP51" s="1"/>
      <c r="BQ51" s="1"/>
    </row>
    <row r="52" spans="1:69">
      <c r="A52" s="61" t="s">
        <v>329</v>
      </c>
      <c r="B52" s="61" t="s">
        <v>330</v>
      </c>
      <c r="C52" s="39"/>
      <c r="E52" s="41" t="s">
        <v>13</v>
      </c>
      <c r="F52" s="1"/>
      <c r="G52" s="1"/>
      <c r="H52" s="1"/>
      <c r="I52" s="1"/>
      <c r="J52" s="43" t="s">
        <v>220</v>
      </c>
      <c r="K52" s="43" t="s">
        <v>220</v>
      </c>
      <c r="L52" s="43" t="s">
        <v>220</v>
      </c>
      <c r="M52" s="1"/>
      <c r="N52" s="1"/>
      <c r="O52" s="1"/>
      <c r="P52" s="1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 t="s">
        <v>289</v>
      </c>
      <c r="AL52" s="44"/>
      <c r="AM52" s="44"/>
      <c r="AN52" s="44"/>
      <c r="AO52" s="44"/>
      <c r="AP52" s="44"/>
      <c r="AQ52" s="44"/>
      <c r="AR52" s="44"/>
      <c r="AS52" s="44"/>
      <c r="AT52" s="44"/>
      <c r="AU52" s="1"/>
      <c r="AV52" s="1"/>
      <c r="AW52" s="1"/>
      <c r="AX52" s="1"/>
      <c r="AY52" s="1"/>
      <c r="AZ52" s="43" t="s">
        <v>214</v>
      </c>
      <c r="BA52" s="43" t="s">
        <v>215</v>
      </c>
      <c r="BB52" s="43" t="s">
        <v>216</v>
      </c>
      <c r="BC52" s="1"/>
      <c r="BD52" s="1"/>
      <c r="BE52" s="1"/>
      <c r="BF52" s="41" t="s">
        <v>233</v>
      </c>
      <c r="BH52" s="1"/>
      <c r="BI52" s="1"/>
      <c r="BJ52" s="1"/>
      <c r="BK52" s="1"/>
      <c r="BL52" s="43" t="s">
        <v>214</v>
      </c>
      <c r="BM52" s="43" t="s">
        <v>215</v>
      </c>
      <c r="BN52" s="43" t="s">
        <v>216</v>
      </c>
      <c r="BO52" s="1"/>
      <c r="BP52" s="1"/>
      <c r="BQ52" s="1"/>
    </row>
    <row r="53" spans="1:69">
      <c r="A53" s="61" t="s">
        <v>331</v>
      </c>
      <c r="B53" s="61" t="s">
        <v>332</v>
      </c>
      <c r="C53" s="39"/>
      <c r="D53" s="40"/>
      <c r="E53" s="41" t="s">
        <v>13</v>
      </c>
      <c r="F53" s="43" t="s">
        <v>220</v>
      </c>
      <c r="G53" s="43" t="s">
        <v>220</v>
      </c>
      <c r="H53" s="43" t="s">
        <v>220</v>
      </c>
      <c r="I53" s="1"/>
      <c r="J53" s="1"/>
      <c r="K53" s="1"/>
      <c r="L53" s="1"/>
      <c r="M53" s="1"/>
      <c r="N53" s="1"/>
      <c r="O53" s="1"/>
      <c r="P53" s="1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 t="s">
        <v>289</v>
      </c>
      <c r="AL53" s="44"/>
      <c r="AM53" s="44"/>
      <c r="AN53" s="44"/>
      <c r="AO53" s="44"/>
      <c r="AP53" s="44"/>
      <c r="AQ53" s="44"/>
      <c r="AR53" s="44"/>
      <c r="AS53" s="44"/>
      <c r="AT53" s="44"/>
      <c r="AU53" s="1"/>
      <c r="AV53" s="43" t="s">
        <v>224</v>
      </c>
      <c r="AW53" s="43" t="s">
        <v>225</v>
      </c>
      <c r="AX53" s="43" t="s">
        <v>212</v>
      </c>
      <c r="AY53" s="1"/>
      <c r="AZ53" s="1"/>
      <c r="BA53" s="1"/>
      <c r="BB53" s="1"/>
      <c r="BC53" s="1"/>
      <c r="BD53" s="1"/>
      <c r="BE53" s="1"/>
      <c r="BF53" s="41" t="s">
        <v>233</v>
      </c>
      <c r="BH53" s="43" t="s">
        <v>224</v>
      </c>
      <c r="BI53" s="43" t="s">
        <v>225</v>
      </c>
      <c r="BJ53" s="43" t="s">
        <v>212</v>
      </c>
      <c r="BK53" s="1"/>
      <c r="BL53" s="1"/>
      <c r="BM53" s="1"/>
      <c r="BN53" s="1"/>
      <c r="BO53" s="1"/>
      <c r="BP53" s="1"/>
      <c r="BQ53" s="1"/>
    </row>
    <row r="54" spans="1:69">
      <c r="A54" s="61" t="s">
        <v>43</v>
      </c>
      <c r="B54" s="61" t="s">
        <v>44</v>
      </c>
      <c r="C54" s="39"/>
      <c r="D54" s="40" t="s">
        <v>13</v>
      </c>
      <c r="E54" s="41"/>
      <c r="F54" s="1"/>
      <c r="G54" s="1"/>
      <c r="H54" s="1"/>
      <c r="I54" s="43" t="s">
        <v>220</v>
      </c>
      <c r="J54" s="43" t="s">
        <v>220</v>
      </c>
      <c r="K54" s="1"/>
      <c r="L54" s="1"/>
      <c r="M54" s="1"/>
      <c r="N54" s="1"/>
      <c r="O54" s="1"/>
      <c r="P54" s="1"/>
      <c r="Q54" s="44"/>
      <c r="R54" s="44"/>
      <c r="S54" s="44"/>
      <c r="T54" s="44"/>
      <c r="U54" s="44" t="s">
        <v>273</v>
      </c>
      <c r="V54" s="44" t="s">
        <v>274</v>
      </c>
      <c r="W54" s="44" t="s">
        <v>275</v>
      </c>
      <c r="X54" s="44" t="s">
        <v>276</v>
      </c>
      <c r="Y54" s="44" t="s">
        <v>277</v>
      </c>
      <c r="Z54" s="44" t="s">
        <v>278</v>
      </c>
      <c r="AA54" s="44" t="s">
        <v>279</v>
      </c>
      <c r="AB54" s="44" t="s">
        <v>280</v>
      </c>
      <c r="AC54" s="44" t="s">
        <v>281</v>
      </c>
      <c r="AD54" s="44" t="s">
        <v>282</v>
      </c>
      <c r="AE54" s="44" t="s">
        <v>283</v>
      </c>
      <c r="AF54" s="44" t="s">
        <v>284</v>
      </c>
      <c r="AG54" s="44" t="s">
        <v>285</v>
      </c>
      <c r="AH54" s="44" t="s">
        <v>286</v>
      </c>
      <c r="AI54" s="44" t="s">
        <v>287</v>
      </c>
      <c r="AJ54" s="44" t="s">
        <v>288</v>
      </c>
      <c r="AK54" s="44"/>
      <c r="AL54" s="44" t="s">
        <v>290</v>
      </c>
      <c r="AM54" s="44"/>
      <c r="AN54" s="44"/>
      <c r="AO54" s="44"/>
      <c r="AP54" s="44" t="s">
        <v>294</v>
      </c>
      <c r="AQ54" s="44"/>
      <c r="AR54" s="44" t="s">
        <v>444</v>
      </c>
      <c r="AS54" s="44" t="s">
        <v>445</v>
      </c>
      <c r="AT54" s="44" t="s">
        <v>446</v>
      </c>
      <c r="AU54" s="1"/>
      <c r="AV54" s="1"/>
      <c r="AW54" s="1"/>
      <c r="AX54" s="1"/>
      <c r="AY54" s="43" t="s">
        <v>213</v>
      </c>
      <c r="AZ54" s="43" t="s">
        <v>214</v>
      </c>
      <c r="BA54" s="1"/>
      <c r="BB54" s="1"/>
      <c r="BC54" s="1"/>
      <c r="BD54" s="1"/>
      <c r="BE54" s="1"/>
      <c r="BF54" s="40" t="s">
        <v>232</v>
      </c>
      <c r="BH54" s="1"/>
      <c r="BI54" s="1"/>
      <c r="BJ54" s="1"/>
      <c r="BK54" s="43" t="s">
        <v>213</v>
      </c>
      <c r="BL54" s="43" t="s">
        <v>214</v>
      </c>
      <c r="BM54" s="1"/>
      <c r="BN54" s="1"/>
      <c r="BO54" s="1"/>
      <c r="BP54" s="1"/>
      <c r="BQ54" s="1"/>
    </row>
    <row r="55" spans="1:69">
      <c r="A55" s="61" t="s">
        <v>45</v>
      </c>
      <c r="B55" s="61" t="s">
        <v>46</v>
      </c>
      <c r="C55" s="39" t="s">
        <v>13</v>
      </c>
      <c r="D55" s="40"/>
      <c r="E55" s="41"/>
      <c r="F55" s="1"/>
      <c r="G55" s="43" t="s">
        <v>220</v>
      </c>
      <c r="H55" s="43" t="s">
        <v>220</v>
      </c>
      <c r="I55" s="43" t="s">
        <v>220</v>
      </c>
      <c r="J55" s="1"/>
      <c r="K55" s="1"/>
      <c r="L55" s="1"/>
      <c r="M55" s="1"/>
      <c r="N55" s="1"/>
      <c r="O55" s="1"/>
      <c r="P55" s="1"/>
      <c r="Q55" s="44" t="s">
        <v>269</v>
      </c>
      <c r="R55" s="44" t="s">
        <v>270</v>
      </c>
      <c r="S55" s="44"/>
      <c r="T55" s="44"/>
      <c r="U55" s="44" t="s">
        <v>273</v>
      </c>
      <c r="V55" s="44" t="s">
        <v>274</v>
      </c>
      <c r="W55" s="44" t="s">
        <v>275</v>
      </c>
      <c r="X55" s="44" t="s">
        <v>276</v>
      </c>
      <c r="Y55" s="44" t="s">
        <v>277</v>
      </c>
      <c r="Z55" s="44" t="s">
        <v>278</v>
      </c>
      <c r="AA55" s="44" t="s">
        <v>279</v>
      </c>
      <c r="AB55" s="44" t="s">
        <v>280</v>
      </c>
      <c r="AC55" s="44" t="s">
        <v>281</v>
      </c>
      <c r="AD55" s="44" t="s">
        <v>282</v>
      </c>
      <c r="AE55" s="44" t="s">
        <v>283</v>
      </c>
      <c r="AF55" s="44" t="s">
        <v>284</v>
      </c>
      <c r="AG55" s="44" t="s">
        <v>285</v>
      </c>
      <c r="AH55" s="44" t="s">
        <v>286</v>
      </c>
      <c r="AI55" s="44" t="s">
        <v>287</v>
      </c>
      <c r="AJ55" s="44" t="s">
        <v>288</v>
      </c>
      <c r="AK55" s="44"/>
      <c r="AL55" s="44" t="s">
        <v>290</v>
      </c>
      <c r="AM55" s="44" t="s">
        <v>291</v>
      </c>
      <c r="AN55" s="44"/>
      <c r="AO55" s="44"/>
      <c r="AP55" s="44" t="s">
        <v>294</v>
      </c>
      <c r="AQ55" s="44" t="s">
        <v>443</v>
      </c>
      <c r="AR55" s="44" t="s">
        <v>444</v>
      </c>
      <c r="AS55" s="44" t="s">
        <v>445</v>
      </c>
      <c r="AT55" s="44" t="s">
        <v>446</v>
      </c>
      <c r="AU55" s="1"/>
      <c r="AV55" s="1"/>
      <c r="AW55" s="43" t="s">
        <v>225</v>
      </c>
      <c r="AX55" s="43" t="s">
        <v>212</v>
      </c>
      <c r="AY55" s="43" t="s">
        <v>213</v>
      </c>
      <c r="AZ55" s="1"/>
      <c r="BA55" s="1"/>
      <c r="BB55" s="1"/>
      <c r="BC55" s="1"/>
      <c r="BD55" s="1"/>
      <c r="BE55" s="1"/>
      <c r="BF55" s="39" t="s">
        <v>231</v>
      </c>
      <c r="BH55" s="1"/>
      <c r="BI55" s="43" t="s">
        <v>225</v>
      </c>
      <c r="BJ55" s="43" t="s">
        <v>212</v>
      </c>
      <c r="BK55" s="43" t="s">
        <v>213</v>
      </c>
      <c r="BL55" s="1"/>
      <c r="BM55" s="1"/>
      <c r="BN55" s="1"/>
      <c r="BO55" s="1"/>
      <c r="BP55" s="1"/>
      <c r="BQ55" s="1"/>
    </row>
    <row r="56" spans="1:69">
      <c r="A56" s="61" t="s">
        <v>333</v>
      </c>
      <c r="B56" s="61" t="s">
        <v>334</v>
      </c>
      <c r="C56" s="39" t="s">
        <v>13</v>
      </c>
      <c r="D56" s="40"/>
      <c r="E56" s="41"/>
      <c r="F56" s="1"/>
      <c r="G56" s="43" t="s">
        <v>220</v>
      </c>
      <c r="H56" s="43" t="s">
        <v>220</v>
      </c>
      <c r="I56" s="43" t="s">
        <v>220</v>
      </c>
      <c r="J56" s="1"/>
      <c r="K56" s="1"/>
      <c r="L56" s="1"/>
      <c r="M56" s="1"/>
      <c r="N56" s="1"/>
      <c r="O56" s="1"/>
      <c r="P56" s="1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 t="s">
        <v>291</v>
      </c>
      <c r="AN56" s="44"/>
      <c r="AO56" s="44"/>
      <c r="AP56" s="44"/>
      <c r="AQ56" s="44"/>
      <c r="AR56" s="44"/>
      <c r="AS56" s="44"/>
      <c r="AT56" s="44"/>
      <c r="AU56" s="1"/>
      <c r="AV56" s="1"/>
      <c r="AW56" s="43" t="s">
        <v>225</v>
      </c>
      <c r="AX56" s="43" t="s">
        <v>212</v>
      </c>
      <c r="AY56" s="43" t="s">
        <v>213</v>
      </c>
      <c r="AZ56" s="1"/>
      <c r="BA56" s="1"/>
      <c r="BB56" s="1"/>
      <c r="BC56" s="1"/>
      <c r="BD56" s="1"/>
      <c r="BE56" s="1"/>
      <c r="BF56" s="39" t="s">
        <v>231</v>
      </c>
      <c r="BH56" s="1"/>
      <c r="BI56" s="43" t="s">
        <v>225</v>
      </c>
      <c r="BJ56" s="43" t="s">
        <v>212</v>
      </c>
      <c r="BK56" s="43" t="s">
        <v>213</v>
      </c>
      <c r="BL56" s="1"/>
      <c r="BM56" s="1"/>
      <c r="BN56" s="1"/>
      <c r="BO56" s="1"/>
      <c r="BP56" s="1"/>
      <c r="BQ56" s="1"/>
    </row>
    <row r="57" spans="1:69">
      <c r="A57" t="s">
        <v>48</v>
      </c>
      <c r="B57" t="s">
        <v>47</v>
      </c>
      <c r="C57" s="39" t="s">
        <v>13</v>
      </c>
      <c r="D57" s="40"/>
      <c r="E57" s="41"/>
      <c r="F57" s="1"/>
      <c r="G57" s="1"/>
      <c r="H57" s="1"/>
      <c r="I57" s="1"/>
      <c r="J57" s="1"/>
      <c r="K57" s="1"/>
      <c r="L57" s="43" t="s">
        <v>220</v>
      </c>
      <c r="M57" s="43" t="s">
        <v>220</v>
      </c>
      <c r="N57" s="1"/>
      <c r="O57" s="1"/>
      <c r="P57" s="1"/>
      <c r="Q57" s="44" t="s">
        <v>269</v>
      </c>
      <c r="R57" s="44" t="s">
        <v>270</v>
      </c>
      <c r="S57" s="44"/>
      <c r="T57" s="44"/>
      <c r="U57" s="44" t="s">
        <v>273</v>
      </c>
      <c r="V57" s="44" t="s">
        <v>274</v>
      </c>
      <c r="W57" s="44" t="s">
        <v>275</v>
      </c>
      <c r="X57" s="44" t="s">
        <v>276</v>
      </c>
      <c r="Y57" s="44" t="s">
        <v>277</v>
      </c>
      <c r="Z57" s="44" t="s">
        <v>278</v>
      </c>
      <c r="AA57" s="44" t="s">
        <v>279</v>
      </c>
      <c r="AB57" s="44" t="s">
        <v>280</v>
      </c>
      <c r="AC57" s="44" t="s">
        <v>281</v>
      </c>
      <c r="AD57" s="44" t="s">
        <v>282</v>
      </c>
      <c r="AE57" s="44" t="s">
        <v>283</v>
      </c>
      <c r="AF57" s="44" t="s">
        <v>284</v>
      </c>
      <c r="AG57" s="44" t="s">
        <v>285</v>
      </c>
      <c r="AH57" s="44" t="s">
        <v>286</v>
      </c>
      <c r="AI57" s="44" t="s">
        <v>287</v>
      </c>
      <c r="AJ57" s="44" t="s">
        <v>288</v>
      </c>
      <c r="AK57" s="44" t="s">
        <v>289</v>
      </c>
      <c r="AL57" s="44" t="s">
        <v>290</v>
      </c>
      <c r="AM57" s="44" t="s">
        <v>291</v>
      </c>
      <c r="AN57" s="44"/>
      <c r="AO57" s="44"/>
      <c r="AP57" s="44" t="s">
        <v>294</v>
      </c>
      <c r="AQ57" s="44" t="s">
        <v>443</v>
      </c>
      <c r="AR57" s="44" t="s">
        <v>444</v>
      </c>
      <c r="AS57" s="44" t="s">
        <v>445</v>
      </c>
      <c r="AT57" s="44" t="s">
        <v>446</v>
      </c>
      <c r="AU57" s="1"/>
      <c r="AV57" s="1"/>
      <c r="AW57" s="1"/>
      <c r="AX57" s="1"/>
      <c r="AY57" s="1"/>
      <c r="AZ57" s="1"/>
      <c r="BA57" s="1"/>
      <c r="BB57" s="43" t="s">
        <v>216</v>
      </c>
      <c r="BC57" s="43" t="s">
        <v>217</v>
      </c>
      <c r="BD57" s="1"/>
      <c r="BE57" s="1"/>
      <c r="BF57" s="39" t="s">
        <v>231</v>
      </c>
      <c r="BH57" s="1"/>
      <c r="BI57" s="1"/>
      <c r="BJ57" s="1"/>
      <c r="BK57" s="1"/>
      <c r="BL57" s="1"/>
      <c r="BM57" s="1"/>
      <c r="BN57" s="43" t="s">
        <v>216</v>
      </c>
      <c r="BO57" s="43" t="s">
        <v>217</v>
      </c>
      <c r="BP57" s="1"/>
      <c r="BQ57" s="1"/>
    </row>
    <row r="58" spans="1:69">
      <c r="A58" t="s">
        <v>49</v>
      </c>
      <c r="B58" t="s">
        <v>50</v>
      </c>
      <c r="C58" s="39" t="s">
        <v>13</v>
      </c>
      <c r="D58" s="40"/>
      <c r="E58" s="41"/>
      <c r="F58" s="1"/>
      <c r="G58" s="1"/>
      <c r="H58" s="1"/>
      <c r="I58" s="1"/>
      <c r="J58" s="1"/>
      <c r="K58" s="1"/>
      <c r="L58" s="43" t="s">
        <v>220</v>
      </c>
      <c r="M58" s="43" t="s">
        <v>220</v>
      </c>
      <c r="N58" s="43" t="s">
        <v>220</v>
      </c>
      <c r="O58" s="43"/>
      <c r="P58" s="43"/>
      <c r="Q58" s="44" t="s">
        <v>269</v>
      </c>
      <c r="R58" s="44" t="s">
        <v>270</v>
      </c>
      <c r="S58" s="44"/>
      <c r="T58" s="44"/>
      <c r="U58" s="44"/>
      <c r="V58" s="44"/>
      <c r="W58" s="44"/>
      <c r="X58" s="44"/>
      <c r="Y58" s="44"/>
      <c r="Z58" s="44" t="s">
        <v>278</v>
      </c>
      <c r="AA58" s="44" t="s">
        <v>279</v>
      </c>
      <c r="AB58" s="44" t="s">
        <v>280</v>
      </c>
      <c r="AC58" s="44" t="s">
        <v>281</v>
      </c>
      <c r="AD58" s="44" t="s">
        <v>282</v>
      </c>
      <c r="AE58" s="44" t="s">
        <v>283</v>
      </c>
      <c r="AF58" s="44" t="s">
        <v>284</v>
      </c>
      <c r="AG58" s="44" t="s">
        <v>285</v>
      </c>
      <c r="AH58" s="44" t="s">
        <v>286</v>
      </c>
      <c r="AI58" s="44" t="s">
        <v>287</v>
      </c>
      <c r="AJ58" s="44" t="s">
        <v>288</v>
      </c>
      <c r="AK58" s="44"/>
      <c r="AL58" s="44"/>
      <c r="AM58" s="44"/>
      <c r="AN58" s="44"/>
      <c r="AO58" s="44"/>
      <c r="AP58" s="44" t="s">
        <v>294</v>
      </c>
      <c r="AQ58" s="44" t="s">
        <v>443</v>
      </c>
      <c r="AR58" s="44"/>
      <c r="AS58" s="44" t="s">
        <v>445</v>
      </c>
      <c r="AT58" s="44" t="s">
        <v>446</v>
      </c>
      <c r="AU58" s="1"/>
      <c r="AV58" s="1"/>
      <c r="AW58" s="1"/>
      <c r="AX58" s="1"/>
      <c r="AY58" s="1"/>
      <c r="AZ58" s="1"/>
      <c r="BA58" s="1"/>
      <c r="BB58" s="43" t="s">
        <v>216</v>
      </c>
      <c r="BC58" s="43" t="s">
        <v>217</v>
      </c>
      <c r="BD58" s="43" t="s">
        <v>218</v>
      </c>
      <c r="BE58" s="43"/>
      <c r="BF58" s="39" t="s">
        <v>231</v>
      </c>
      <c r="BH58" s="1"/>
      <c r="BI58" s="1"/>
      <c r="BJ58" s="1"/>
      <c r="BK58" s="1"/>
      <c r="BL58" s="1"/>
      <c r="BM58" s="1"/>
      <c r="BN58" s="43" t="s">
        <v>216</v>
      </c>
      <c r="BO58" s="43" t="s">
        <v>217</v>
      </c>
      <c r="BP58" s="43" t="s">
        <v>218</v>
      </c>
      <c r="BQ58" s="43"/>
    </row>
    <row r="59" spans="1:69">
      <c r="A59" s="61" t="s">
        <v>51</v>
      </c>
      <c r="B59" s="61" t="s">
        <v>52</v>
      </c>
      <c r="C59" s="39"/>
      <c r="D59" s="40" t="s">
        <v>13</v>
      </c>
      <c r="E59" s="41"/>
      <c r="F59" s="1"/>
      <c r="G59" s="1"/>
      <c r="H59" s="1"/>
      <c r="I59" s="1"/>
      <c r="J59" s="1"/>
      <c r="K59" s="1"/>
      <c r="L59" s="43" t="s">
        <v>220</v>
      </c>
      <c r="M59" s="43" t="s">
        <v>220</v>
      </c>
      <c r="N59" s="1"/>
      <c r="O59" s="1"/>
      <c r="P59" s="1"/>
      <c r="Q59" s="44" t="s">
        <v>269</v>
      </c>
      <c r="R59" s="44" t="s">
        <v>270</v>
      </c>
      <c r="S59" s="44"/>
      <c r="T59" s="44"/>
      <c r="U59" s="44" t="s">
        <v>273</v>
      </c>
      <c r="V59" s="44" t="s">
        <v>274</v>
      </c>
      <c r="W59" s="44" t="s">
        <v>275</v>
      </c>
      <c r="X59" s="44" t="s">
        <v>276</v>
      </c>
      <c r="Y59" s="44" t="s">
        <v>277</v>
      </c>
      <c r="Z59" s="44" t="s">
        <v>278</v>
      </c>
      <c r="AA59" s="44" t="s">
        <v>279</v>
      </c>
      <c r="AB59" s="44" t="s">
        <v>280</v>
      </c>
      <c r="AC59" s="44" t="s">
        <v>281</v>
      </c>
      <c r="AD59" s="44" t="s">
        <v>282</v>
      </c>
      <c r="AE59" s="44" t="s">
        <v>283</v>
      </c>
      <c r="AF59" s="44" t="s">
        <v>284</v>
      </c>
      <c r="AG59" s="44" t="s">
        <v>285</v>
      </c>
      <c r="AH59" s="44" t="s">
        <v>286</v>
      </c>
      <c r="AI59" s="44" t="s">
        <v>287</v>
      </c>
      <c r="AJ59" s="44" t="s">
        <v>288</v>
      </c>
      <c r="AK59" s="44"/>
      <c r="AL59" s="44" t="s">
        <v>290</v>
      </c>
      <c r="AM59" s="44" t="s">
        <v>291</v>
      </c>
      <c r="AN59" s="44"/>
      <c r="AO59" s="44"/>
      <c r="AP59" s="44" t="s">
        <v>294</v>
      </c>
      <c r="AQ59" s="44" t="s">
        <v>443</v>
      </c>
      <c r="AR59" s="44" t="s">
        <v>444</v>
      </c>
      <c r="AS59" s="44" t="s">
        <v>445</v>
      </c>
      <c r="AT59" s="44" t="s">
        <v>446</v>
      </c>
      <c r="AU59" s="1"/>
      <c r="AV59" s="1"/>
      <c r="AW59" s="1"/>
      <c r="AX59" s="1"/>
      <c r="AY59" s="1"/>
      <c r="AZ59" s="1"/>
      <c r="BA59" s="1"/>
      <c r="BB59" s="43" t="s">
        <v>216</v>
      </c>
      <c r="BC59" s="43" t="s">
        <v>217</v>
      </c>
      <c r="BD59" s="1"/>
      <c r="BE59" s="1"/>
      <c r="BF59" s="40" t="s">
        <v>232</v>
      </c>
      <c r="BH59" s="1"/>
      <c r="BI59" s="1"/>
      <c r="BJ59" s="1"/>
      <c r="BK59" s="1"/>
      <c r="BL59" s="1"/>
      <c r="BM59" s="1"/>
      <c r="BN59" s="43" t="s">
        <v>216</v>
      </c>
      <c r="BO59" s="43" t="s">
        <v>217</v>
      </c>
      <c r="BP59" s="1"/>
      <c r="BQ59" s="1"/>
    </row>
    <row r="60" spans="1:69">
      <c r="A60" t="s">
        <v>53</v>
      </c>
      <c r="B60" t="s">
        <v>54</v>
      </c>
      <c r="C60" s="39"/>
      <c r="D60" s="40" t="s">
        <v>13</v>
      </c>
      <c r="E60" s="41"/>
      <c r="F60" s="1"/>
      <c r="G60" s="1"/>
      <c r="H60" s="1"/>
      <c r="I60" s="1"/>
      <c r="J60" s="1"/>
      <c r="K60" s="1"/>
      <c r="L60" s="43" t="s">
        <v>220</v>
      </c>
      <c r="M60" s="43" t="s">
        <v>220</v>
      </c>
      <c r="N60" s="43" t="s">
        <v>220</v>
      </c>
      <c r="O60" s="43"/>
      <c r="P60" s="43"/>
      <c r="Q60" s="44" t="s">
        <v>269</v>
      </c>
      <c r="R60" s="44" t="s">
        <v>270</v>
      </c>
      <c r="S60" s="44"/>
      <c r="T60" s="44"/>
      <c r="U60" s="44" t="s">
        <v>273</v>
      </c>
      <c r="V60" s="44" t="s">
        <v>274</v>
      </c>
      <c r="W60" s="44" t="s">
        <v>275</v>
      </c>
      <c r="X60" s="44" t="s">
        <v>276</v>
      </c>
      <c r="Y60" s="44" t="s">
        <v>277</v>
      </c>
      <c r="Z60" s="44" t="s">
        <v>278</v>
      </c>
      <c r="AA60" s="44" t="s">
        <v>279</v>
      </c>
      <c r="AB60" s="44" t="s">
        <v>280</v>
      </c>
      <c r="AC60" s="44" t="s">
        <v>281</v>
      </c>
      <c r="AD60" s="44" t="s">
        <v>282</v>
      </c>
      <c r="AE60" s="44" t="s">
        <v>283</v>
      </c>
      <c r="AF60" s="44" t="s">
        <v>284</v>
      </c>
      <c r="AG60" s="44" t="s">
        <v>285</v>
      </c>
      <c r="AH60" s="44" t="s">
        <v>286</v>
      </c>
      <c r="AI60" s="44" t="s">
        <v>287</v>
      </c>
      <c r="AJ60" s="44" t="s">
        <v>288</v>
      </c>
      <c r="AK60" s="44"/>
      <c r="AL60" s="44" t="s">
        <v>290</v>
      </c>
      <c r="AM60" s="44" t="s">
        <v>291</v>
      </c>
      <c r="AN60" s="44"/>
      <c r="AO60" s="44"/>
      <c r="AP60" s="44" t="s">
        <v>294</v>
      </c>
      <c r="AQ60" s="44" t="s">
        <v>443</v>
      </c>
      <c r="AR60" s="44" t="s">
        <v>444</v>
      </c>
      <c r="AS60" s="44" t="s">
        <v>445</v>
      </c>
      <c r="AT60" s="44" t="s">
        <v>446</v>
      </c>
      <c r="AU60" s="1"/>
      <c r="AV60" s="1"/>
      <c r="AW60" s="1"/>
      <c r="AX60" s="1"/>
      <c r="AY60" s="1"/>
      <c r="AZ60" s="1"/>
      <c r="BA60" s="1"/>
      <c r="BB60" s="43" t="s">
        <v>216</v>
      </c>
      <c r="BC60" s="43" t="s">
        <v>217</v>
      </c>
      <c r="BD60" s="43" t="s">
        <v>218</v>
      </c>
      <c r="BE60" s="43"/>
      <c r="BF60" s="40" t="s">
        <v>232</v>
      </c>
      <c r="BH60" s="1"/>
      <c r="BI60" s="1"/>
      <c r="BJ60" s="1"/>
      <c r="BK60" s="1"/>
      <c r="BL60" s="1"/>
      <c r="BM60" s="1"/>
      <c r="BN60" s="43" t="s">
        <v>216</v>
      </c>
      <c r="BO60" s="43" t="s">
        <v>217</v>
      </c>
      <c r="BP60" s="43" t="s">
        <v>218</v>
      </c>
      <c r="BQ60" s="43"/>
    </row>
    <row r="61" spans="1:69">
      <c r="A61" t="s">
        <v>55</v>
      </c>
      <c r="B61" t="s">
        <v>56</v>
      </c>
      <c r="C61" s="39"/>
      <c r="D61" s="40" t="s">
        <v>13</v>
      </c>
      <c r="E61" s="41"/>
      <c r="F61" s="1"/>
      <c r="G61" s="1"/>
      <c r="H61" s="1"/>
      <c r="I61" s="1"/>
      <c r="J61" s="1"/>
      <c r="K61" s="43" t="s">
        <v>220</v>
      </c>
      <c r="L61" s="43" t="s">
        <v>220</v>
      </c>
      <c r="M61" s="43" t="s">
        <v>220</v>
      </c>
      <c r="N61" s="1"/>
      <c r="O61" s="1"/>
      <c r="P61" s="1"/>
      <c r="Q61" s="44" t="s">
        <v>269</v>
      </c>
      <c r="R61" s="44" t="s">
        <v>270</v>
      </c>
      <c r="S61" s="44"/>
      <c r="T61" s="44"/>
      <c r="U61" s="44" t="s">
        <v>273</v>
      </c>
      <c r="V61" s="44" t="s">
        <v>274</v>
      </c>
      <c r="W61" s="44" t="s">
        <v>275</v>
      </c>
      <c r="X61" s="44" t="s">
        <v>276</v>
      </c>
      <c r="Y61" s="44" t="s">
        <v>277</v>
      </c>
      <c r="Z61" s="44" t="s">
        <v>278</v>
      </c>
      <c r="AA61" s="44" t="s">
        <v>279</v>
      </c>
      <c r="AB61" s="44" t="s">
        <v>280</v>
      </c>
      <c r="AC61" s="44" t="s">
        <v>281</v>
      </c>
      <c r="AD61" s="44" t="s">
        <v>282</v>
      </c>
      <c r="AE61" s="44" t="s">
        <v>283</v>
      </c>
      <c r="AF61" s="44" t="s">
        <v>284</v>
      </c>
      <c r="AG61" s="44" t="s">
        <v>285</v>
      </c>
      <c r="AH61" s="44" t="s">
        <v>286</v>
      </c>
      <c r="AI61" s="44" t="s">
        <v>287</v>
      </c>
      <c r="AJ61" s="44" t="s">
        <v>288</v>
      </c>
      <c r="AK61" s="44" t="s">
        <v>289</v>
      </c>
      <c r="AL61" s="44" t="s">
        <v>290</v>
      </c>
      <c r="AM61" s="44" t="s">
        <v>291</v>
      </c>
      <c r="AN61" s="44"/>
      <c r="AO61" s="44" t="s">
        <v>293</v>
      </c>
      <c r="AP61" s="44" t="s">
        <v>294</v>
      </c>
      <c r="AQ61" s="44" t="s">
        <v>443</v>
      </c>
      <c r="AR61" s="44" t="s">
        <v>444</v>
      </c>
      <c r="AS61" s="44" t="s">
        <v>445</v>
      </c>
      <c r="AT61" s="44" t="s">
        <v>446</v>
      </c>
      <c r="AU61" s="1"/>
      <c r="AV61" s="1"/>
      <c r="AW61" s="1"/>
      <c r="AX61" s="1"/>
      <c r="AY61" s="1"/>
      <c r="AZ61" s="1"/>
      <c r="BA61" s="43" t="s">
        <v>215</v>
      </c>
      <c r="BB61" s="43" t="s">
        <v>216</v>
      </c>
      <c r="BC61" s="43" t="s">
        <v>217</v>
      </c>
      <c r="BD61" s="1"/>
      <c r="BE61" s="1"/>
      <c r="BF61" s="40" t="s">
        <v>232</v>
      </c>
      <c r="BH61" s="1"/>
      <c r="BI61" s="1"/>
      <c r="BJ61" s="1"/>
      <c r="BK61" s="1"/>
      <c r="BL61" s="1"/>
      <c r="BM61" s="43" t="s">
        <v>215</v>
      </c>
      <c r="BN61" s="43" t="s">
        <v>216</v>
      </c>
      <c r="BO61" s="43" t="s">
        <v>217</v>
      </c>
      <c r="BP61" s="1"/>
      <c r="BQ61" s="1"/>
    </row>
    <row r="62" spans="1:69">
      <c r="A62" t="s">
        <v>57</v>
      </c>
      <c r="B62" t="s">
        <v>234</v>
      </c>
      <c r="C62" s="39" t="s">
        <v>13</v>
      </c>
      <c r="D62" s="40"/>
      <c r="E62" s="41"/>
      <c r="F62" s="1"/>
      <c r="G62" s="1"/>
      <c r="H62" s="1"/>
      <c r="I62" s="1"/>
      <c r="J62" s="1"/>
      <c r="K62" s="1"/>
      <c r="L62" s="43" t="s">
        <v>220</v>
      </c>
      <c r="M62" s="43" t="s">
        <v>220</v>
      </c>
      <c r="N62" s="1"/>
      <c r="O62" s="1"/>
      <c r="P62" s="1"/>
      <c r="Q62" s="44" t="s">
        <v>269</v>
      </c>
      <c r="R62" s="44" t="s">
        <v>270</v>
      </c>
      <c r="S62" s="44" t="s">
        <v>271</v>
      </c>
      <c r="T62" s="44"/>
      <c r="U62" s="44" t="s">
        <v>273</v>
      </c>
      <c r="V62" s="44" t="s">
        <v>274</v>
      </c>
      <c r="W62" s="44" t="s">
        <v>275</v>
      </c>
      <c r="X62" s="44" t="s">
        <v>276</v>
      </c>
      <c r="Y62" s="44" t="s">
        <v>277</v>
      </c>
      <c r="Z62" s="44" t="s">
        <v>278</v>
      </c>
      <c r="AA62" s="44" t="s">
        <v>279</v>
      </c>
      <c r="AB62" s="44" t="s">
        <v>280</v>
      </c>
      <c r="AC62" s="44" t="s">
        <v>281</v>
      </c>
      <c r="AD62" s="44" t="s">
        <v>282</v>
      </c>
      <c r="AE62" s="44" t="s">
        <v>283</v>
      </c>
      <c r="AF62" s="44" t="s">
        <v>284</v>
      </c>
      <c r="AG62" s="44" t="s">
        <v>285</v>
      </c>
      <c r="AH62" s="44" t="s">
        <v>286</v>
      </c>
      <c r="AI62" s="44" t="s">
        <v>287</v>
      </c>
      <c r="AJ62" s="44" t="s">
        <v>288</v>
      </c>
      <c r="AK62" s="44"/>
      <c r="AL62" s="44" t="s">
        <v>290</v>
      </c>
      <c r="AM62" s="44" t="s">
        <v>291</v>
      </c>
      <c r="AN62" s="44"/>
      <c r="AO62" s="44" t="s">
        <v>293</v>
      </c>
      <c r="AP62" s="44" t="s">
        <v>294</v>
      </c>
      <c r="AQ62" s="44" t="s">
        <v>443</v>
      </c>
      <c r="AR62" s="44" t="s">
        <v>444</v>
      </c>
      <c r="AS62" s="44" t="s">
        <v>445</v>
      </c>
      <c r="AT62" s="44" t="s">
        <v>446</v>
      </c>
      <c r="AU62" s="1"/>
      <c r="AV62" s="1"/>
      <c r="AW62" s="1"/>
      <c r="AX62" s="1"/>
      <c r="AY62" s="1"/>
      <c r="AZ62" s="1"/>
      <c r="BA62" s="1"/>
      <c r="BB62" s="43" t="s">
        <v>216</v>
      </c>
      <c r="BC62" s="43" t="s">
        <v>217</v>
      </c>
      <c r="BD62" s="1"/>
      <c r="BE62" s="1"/>
      <c r="BF62" s="39" t="s">
        <v>231</v>
      </c>
      <c r="BH62" s="1"/>
      <c r="BI62" s="1"/>
      <c r="BJ62" s="1"/>
      <c r="BK62" s="1"/>
      <c r="BL62" s="1"/>
      <c r="BM62" s="1"/>
      <c r="BN62" s="43" t="s">
        <v>216</v>
      </c>
      <c r="BO62" s="43" t="s">
        <v>217</v>
      </c>
      <c r="BP62" s="1"/>
      <c r="BQ62" s="1"/>
    </row>
    <row r="63" spans="1:69">
      <c r="A63" t="s">
        <v>207</v>
      </c>
      <c r="B63" t="s">
        <v>58</v>
      </c>
      <c r="C63" s="39" t="s">
        <v>13</v>
      </c>
      <c r="D63" s="40"/>
      <c r="E63" s="41"/>
      <c r="F63" s="1"/>
      <c r="G63" s="1"/>
      <c r="H63" s="1"/>
      <c r="I63" s="1"/>
      <c r="J63" s="1"/>
      <c r="K63" s="43" t="s">
        <v>220</v>
      </c>
      <c r="L63" s="43" t="s">
        <v>220</v>
      </c>
      <c r="M63" s="1"/>
      <c r="N63" s="1"/>
      <c r="O63" s="1"/>
      <c r="P63" s="1"/>
      <c r="Q63" s="44"/>
      <c r="R63" s="44"/>
      <c r="S63" s="44" t="s">
        <v>271</v>
      </c>
      <c r="T63" s="44"/>
      <c r="U63" s="44" t="s">
        <v>273</v>
      </c>
      <c r="V63" s="44" t="s">
        <v>274</v>
      </c>
      <c r="W63" s="44" t="s">
        <v>275</v>
      </c>
      <c r="X63" s="44" t="s">
        <v>276</v>
      </c>
      <c r="Y63" s="44" t="s">
        <v>277</v>
      </c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 t="s">
        <v>444</v>
      </c>
      <c r="AS63" s="44"/>
      <c r="AT63" s="44"/>
      <c r="AU63" s="1"/>
      <c r="AV63" s="1"/>
      <c r="AW63" s="1"/>
      <c r="AX63" s="1"/>
      <c r="AY63" s="1"/>
      <c r="AZ63" s="1"/>
      <c r="BA63" s="43" t="s">
        <v>215</v>
      </c>
      <c r="BB63" s="43" t="s">
        <v>216</v>
      </c>
      <c r="BC63" s="1"/>
      <c r="BD63" s="1"/>
      <c r="BE63" s="1"/>
      <c r="BF63" s="39" t="s">
        <v>231</v>
      </c>
      <c r="BH63" s="1"/>
      <c r="BI63" s="1"/>
      <c r="BJ63" s="1"/>
      <c r="BK63" s="1"/>
      <c r="BL63" s="1"/>
      <c r="BM63" s="43" t="s">
        <v>215</v>
      </c>
      <c r="BN63" s="43" t="s">
        <v>216</v>
      </c>
      <c r="BO63" s="1"/>
      <c r="BP63" s="1"/>
      <c r="BQ63" s="1"/>
    </row>
    <row r="64" spans="1:69">
      <c r="A64" t="s">
        <v>335</v>
      </c>
      <c r="B64" t="s">
        <v>336</v>
      </c>
      <c r="C64" s="39" t="s">
        <v>13</v>
      </c>
      <c r="D64" s="40"/>
      <c r="E64" s="41"/>
      <c r="F64" s="1"/>
      <c r="G64" s="1"/>
      <c r="H64" s="1"/>
      <c r="I64" s="1"/>
      <c r="J64" s="1"/>
      <c r="K64" s="1"/>
      <c r="L64" s="43" t="s">
        <v>220</v>
      </c>
      <c r="M64" s="43" t="s">
        <v>220</v>
      </c>
      <c r="N64" s="43" t="s">
        <v>220</v>
      </c>
      <c r="O64" s="1"/>
      <c r="P64" s="1"/>
      <c r="Q64" s="44"/>
      <c r="R64" s="44"/>
      <c r="S64" s="44" t="s">
        <v>271</v>
      </c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1"/>
      <c r="AV64" s="1"/>
      <c r="AW64" s="1"/>
      <c r="AX64" s="1"/>
      <c r="AY64" s="1"/>
      <c r="AZ64" s="1"/>
      <c r="BA64" s="1"/>
      <c r="BB64" s="43" t="s">
        <v>216</v>
      </c>
      <c r="BC64" s="43" t="s">
        <v>217</v>
      </c>
      <c r="BD64" s="43" t="s">
        <v>218</v>
      </c>
      <c r="BE64" s="1"/>
      <c r="BF64" s="39" t="s">
        <v>231</v>
      </c>
      <c r="BH64" s="1"/>
      <c r="BI64" s="1"/>
      <c r="BJ64" s="1"/>
      <c r="BK64" s="1"/>
      <c r="BL64" s="1"/>
      <c r="BM64" s="1"/>
      <c r="BN64" s="43" t="s">
        <v>216</v>
      </c>
      <c r="BO64" s="43" t="s">
        <v>217</v>
      </c>
      <c r="BP64" s="43" t="s">
        <v>218</v>
      </c>
      <c r="BQ64" s="1"/>
    </row>
    <row r="65" spans="1:69">
      <c r="A65" t="s">
        <v>59</v>
      </c>
      <c r="B65" t="s">
        <v>60</v>
      </c>
      <c r="C65" s="39" t="s">
        <v>13</v>
      </c>
      <c r="D65" s="40"/>
      <c r="E65" s="41"/>
      <c r="F65" s="1"/>
      <c r="G65" s="1"/>
      <c r="H65" s="1"/>
      <c r="I65" s="1"/>
      <c r="J65" s="1"/>
      <c r="K65" s="1"/>
      <c r="L65" s="1"/>
      <c r="M65" s="43" t="s">
        <v>220</v>
      </c>
      <c r="N65" s="1"/>
      <c r="O65" s="1"/>
      <c r="P65" s="1"/>
      <c r="Q65" s="44"/>
      <c r="R65" s="44"/>
      <c r="S65" s="44" t="s">
        <v>271</v>
      </c>
      <c r="T65" s="44"/>
      <c r="U65" s="44" t="s">
        <v>273</v>
      </c>
      <c r="V65" s="44" t="s">
        <v>274</v>
      </c>
      <c r="W65" s="44" t="s">
        <v>275</v>
      </c>
      <c r="X65" s="44" t="s">
        <v>276</v>
      </c>
      <c r="Y65" s="44" t="s">
        <v>277</v>
      </c>
      <c r="Z65" s="44" t="s">
        <v>278</v>
      </c>
      <c r="AA65" s="44" t="s">
        <v>279</v>
      </c>
      <c r="AB65" s="44" t="s">
        <v>280</v>
      </c>
      <c r="AC65" s="44" t="s">
        <v>281</v>
      </c>
      <c r="AD65" s="44" t="s">
        <v>282</v>
      </c>
      <c r="AE65" s="44" t="s">
        <v>283</v>
      </c>
      <c r="AF65" s="44" t="s">
        <v>284</v>
      </c>
      <c r="AG65" s="44" t="s">
        <v>285</v>
      </c>
      <c r="AH65" s="44" t="s">
        <v>286</v>
      </c>
      <c r="AI65" s="44" t="s">
        <v>287</v>
      </c>
      <c r="AJ65" s="44" t="s">
        <v>288</v>
      </c>
      <c r="AK65" s="44"/>
      <c r="AL65" s="44" t="s">
        <v>290</v>
      </c>
      <c r="AM65" s="44"/>
      <c r="AN65" s="44"/>
      <c r="AO65" s="44"/>
      <c r="AP65" s="44" t="s">
        <v>294</v>
      </c>
      <c r="AQ65" s="44"/>
      <c r="AR65" s="44" t="s">
        <v>444</v>
      </c>
      <c r="AS65" s="44" t="s">
        <v>445</v>
      </c>
      <c r="AT65" s="44" t="s">
        <v>446</v>
      </c>
      <c r="AU65" s="1"/>
      <c r="AV65" s="1"/>
      <c r="AW65" s="1"/>
      <c r="AX65" s="1"/>
      <c r="AY65" s="1"/>
      <c r="AZ65" s="1"/>
      <c r="BA65" s="1"/>
      <c r="BB65" s="1"/>
      <c r="BC65" s="43" t="s">
        <v>217</v>
      </c>
      <c r="BD65" s="1"/>
      <c r="BE65" s="1"/>
      <c r="BF65" s="39" t="s">
        <v>231</v>
      </c>
      <c r="BH65" s="1"/>
      <c r="BI65" s="1"/>
      <c r="BJ65" s="1"/>
      <c r="BK65" s="1"/>
      <c r="BL65" s="1"/>
      <c r="BM65" s="1"/>
      <c r="BN65" s="1"/>
      <c r="BO65" s="43" t="s">
        <v>217</v>
      </c>
      <c r="BP65" s="1"/>
      <c r="BQ65" s="1"/>
    </row>
    <row r="66" spans="1:69">
      <c r="A66" t="s">
        <v>61</v>
      </c>
      <c r="B66" t="s">
        <v>62</v>
      </c>
      <c r="C66" s="39"/>
      <c r="D66" s="40"/>
      <c r="E66" s="41" t="s">
        <v>13</v>
      </c>
      <c r="F66" s="1"/>
      <c r="G66" s="1"/>
      <c r="H66" s="1"/>
      <c r="I66" s="1"/>
      <c r="J66" s="43" t="s">
        <v>220</v>
      </c>
      <c r="K66" s="43" t="s">
        <v>220</v>
      </c>
      <c r="L66" s="43" t="s">
        <v>220</v>
      </c>
      <c r="M66" s="43" t="s">
        <v>220</v>
      </c>
      <c r="N66" s="43" t="s">
        <v>220</v>
      </c>
      <c r="O66" s="43" t="s">
        <v>220</v>
      </c>
      <c r="P66" s="43"/>
      <c r="Q66" s="44" t="s">
        <v>269</v>
      </c>
      <c r="R66" s="44" t="s">
        <v>270</v>
      </c>
      <c r="S66" s="44"/>
      <c r="T66" s="44"/>
      <c r="U66" s="44" t="s">
        <v>273</v>
      </c>
      <c r="V66" s="44" t="s">
        <v>274</v>
      </c>
      <c r="W66" s="44" t="s">
        <v>275</v>
      </c>
      <c r="X66" s="44" t="s">
        <v>276</v>
      </c>
      <c r="Y66" s="44" t="s">
        <v>277</v>
      </c>
      <c r="Z66" s="44" t="s">
        <v>278</v>
      </c>
      <c r="AA66" s="44" t="s">
        <v>279</v>
      </c>
      <c r="AB66" s="44" t="s">
        <v>280</v>
      </c>
      <c r="AC66" s="44" t="s">
        <v>281</v>
      </c>
      <c r="AD66" s="44" t="s">
        <v>282</v>
      </c>
      <c r="AE66" s="44" t="s">
        <v>283</v>
      </c>
      <c r="AF66" s="44" t="s">
        <v>284</v>
      </c>
      <c r="AG66" s="44" t="s">
        <v>285</v>
      </c>
      <c r="AH66" s="44" t="s">
        <v>286</v>
      </c>
      <c r="AI66" s="44" t="s">
        <v>287</v>
      </c>
      <c r="AJ66" s="44" t="s">
        <v>288</v>
      </c>
      <c r="AK66" s="44" t="s">
        <v>289</v>
      </c>
      <c r="AL66" s="44" t="s">
        <v>290</v>
      </c>
      <c r="AM66" s="44" t="s">
        <v>291</v>
      </c>
      <c r="AN66" s="44"/>
      <c r="AO66" s="44" t="s">
        <v>293</v>
      </c>
      <c r="AP66" s="44" t="s">
        <v>294</v>
      </c>
      <c r="AQ66" s="44" t="s">
        <v>443</v>
      </c>
      <c r="AR66" s="44" t="s">
        <v>444</v>
      </c>
      <c r="AS66" s="44" t="s">
        <v>445</v>
      </c>
      <c r="AT66" s="44" t="s">
        <v>446</v>
      </c>
      <c r="AU66" s="1"/>
      <c r="AV66" s="1"/>
      <c r="AW66" s="1"/>
      <c r="AX66" s="1"/>
      <c r="AY66" s="1"/>
      <c r="AZ66" s="43" t="s">
        <v>214</v>
      </c>
      <c r="BA66" s="43" t="s">
        <v>215</v>
      </c>
      <c r="BB66" s="43" t="s">
        <v>216</v>
      </c>
      <c r="BC66" s="43" t="s">
        <v>217</v>
      </c>
      <c r="BD66" s="43" t="s">
        <v>218</v>
      </c>
      <c r="BE66" s="43" t="s">
        <v>221</v>
      </c>
      <c r="BF66" s="41" t="s">
        <v>233</v>
      </c>
      <c r="BH66" s="1"/>
      <c r="BI66" s="1"/>
      <c r="BJ66" s="1"/>
      <c r="BK66" s="1"/>
      <c r="BL66" s="43" t="s">
        <v>214</v>
      </c>
      <c r="BM66" s="43" t="s">
        <v>215</v>
      </c>
      <c r="BN66" s="43" t="s">
        <v>216</v>
      </c>
      <c r="BO66" s="43" t="s">
        <v>217</v>
      </c>
      <c r="BP66" s="43" t="s">
        <v>218</v>
      </c>
      <c r="BQ66" s="43" t="s">
        <v>221</v>
      </c>
    </row>
    <row r="67" spans="1:69">
      <c r="A67" t="s">
        <v>337</v>
      </c>
      <c r="B67" t="s">
        <v>338</v>
      </c>
      <c r="C67" s="39"/>
      <c r="D67" s="40"/>
      <c r="E67" s="41" t="s">
        <v>13</v>
      </c>
      <c r="F67" s="1"/>
      <c r="G67" s="1"/>
      <c r="H67" s="1"/>
      <c r="I67" s="1"/>
      <c r="J67" s="43" t="s">
        <v>220</v>
      </c>
      <c r="K67" s="43" t="s">
        <v>220</v>
      </c>
      <c r="L67" s="43" t="s">
        <v>220</v>
      </c>
      <c r="M67" s="43" t="s">
        <v>220</v>
      </c>
      <c r="N67" s="43" t="s">
        <v>220</v>
      </c>
      <c r="O67" s="43" t="s">
        <v>220</v>
      </c>
      <c r="P67" s="43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 t="s">
        <v>290</v>
      </c>
      <c r="AM67" s="44" t="s">
        <v>291</v>
      </c>
      <c r="AN67" s="44"/>
      <c r="AO67" s="44"/>
      <c r="AP67" s="44"/>
      <c r="AQ67" s="44"/>
      <c r="AR67" s="44"/>
      <c r="AS67" s="44"/>
      <c r="AT67" s="44"/>
      <c r="AU67" s="1"/>
      <c r="AV67" s="1"/>
      <c r="AW67" s="1"/>
      <c r="AX67" s="1"/>
      <c r="AY67" s="1"/>
      <c r="AZ67" s="43" t="s">
        <v>214</v>
      </c>
      <c r="BA67" s="43" t="s">
        <v>215</v>
      </c>
      <c r="BB67" s="43" t="s">
        <v>216</v>
      </c>
      <c r="BC67" s="43" t="s">
        <v>217</v>
      </c>
      <c r="BD67" s="43" t="s">
        <v>218</v>
      </c>
      <c r="BE67" s="43" t="s">
        <v>221</v>
      </c>
      <c r="BF67" s="41" t="s">
        <v>233</v>
      </c>
      <c r="BH67" s="1"/>
      <c r="BI67" s="1"/>
      <c r="BJ67" s="1"/>
      <c r="BK67" s="1"/>
      <c r="BL67" s="43" t="s">
        <v>214</v>
      </c>
      <c r="BM67" s="43" t="s">
        <v>215</v>
      </c>
      <c r="BN67" s="43" t="s">
        <v>216</v>
      </c>
      <c r="BO67" s="43" t="s">
        <v>217</v>
      </c>
      <c r="BP67" s="43" t="s">
        <v>218</v>
      </c>
      <c r="BQ67" s="43" t="s">
        <v>221</v>
      </c>
    </row>
    <row r="68" spans="1:69">
      <c r="A68" s="61" t="s">
        <v>63</v>
      </c>
      <c r="B68" s="61" t="s">
        <v>64</v>
      </c>
      <c r="C68" s="39"/>
      <c r="E68" s="41" t="s">
        <v>13</v>
      </c>
      <c r="F68" s="1"/>
      <c r="G68" s="1"/>
      <c r="H68" s="1"/>
      <c r="I68" s="1"/>
      <c r="J68" s="43" t="s">
        <v>220</v>
      </c>
      <c r="K68" s="43" t="s">
        <v>220</v>
      </c>
      <c r="L68" s="1"/>
      <c r="M68" s="1"/>
      <c r="N68" s="1"/>
      <c r="O68" s="1"/>
      <c r="P68" s="1"/>
      <c r="Q68" s="44" t="s">
        <v>269</v>
      </c>
      <c r="R68" s="44" t="s">
        <v>270</v>
      </c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 t="s">
        <v>283</v>
      </c>
      <c r="AF68" s="44" t="s">
        <v>284</v>
      </c>
      <c r="AG68" s="44" t="s">
        <v>285</v>
      </c>
      <c r="AH68" s="44" t="s">
        <v>286</v>
      </c>
      <c r="AI68" s="44" t="s">
        <v>287</v>
      </c>
      <c r="AJ68" s="44" t="s">
        <v>288</v>
      </c>
      <c r="AK68" s="44" t="s">
        <v>289</v>
      </c>
      <c r="AL68" s="44" t="s">
        <v>290</v>
      </c>
      <c r="AM68" s="44"/>
      <c r="AN68" s="44"/>
      <c r="AO68" s="44" t="s">
        <v>293</v>
      </c>
      <c r="AP68" s="44"/>
      <c r="AQ68" s="44" t="s">
        <v>443</v>
      </c>
      <c r="AR68" s="44"/>
      <c r="AS68" s="44"/>
      <c r="AT68" s="44" t="s">
        <v>446</v>
      </c>
      <c r="AU68" s="1"/>
      <c r="AV68" s="1"/>
      <c r="AW68" s="1"/>
      <c r="AX68" s="1"/>
      <c r="AY68" s="1"/>
      <c r="AZ68" s="43" t="s">
        <v>214</v>
      </c>
      <c r="BA68" s="43" t="s">
        <v>215</v>
      </c>
      <c r="BB68" s="1"/>
      <c r="BC68" s="1"/>
      <c r="BD68" s="1"/>
      <c r="BE68" s="1"/>
      <c r="BF68" s="41" t="s">
        <v>233</v>
      </c>
      <c r="BH68" s="1"/>
      <c r="BI68" s="1"/>
      <c r="BJ68" s="1"/>
      <c r="BK68" s="1"/>
      <c r="BL68" s="43" t="s">
        <v>214</v>
      </c>
      <c r="BM68" s="43" t="s">
        <v>215</v>
      </c>
      <c r="BN68" s="1"/>
      <c r="BO68" s="1"/>
      <c r="BP68" s="1"/>
      <c r="BQ68" s="1"/>
    </row>
    <row r="69" spans="1:69">
      <c r="A69" s="61" t="s">
        <v>65</v>
      </c>
      <c r="B69" s="61" t="s">
        <v>66</v>
      </c>
      <c r="C69" s="39" t="s">
        <v>13</v>
      </c>
      <c r="D69" s="40"/>
      <c r="E69" s="41"/>
      <c r="F69" s="1"/>
      <c r="G69" s="1"/>
      <c r="H69" s="1"/>
      <c r="I69" s="43" t="s">
        <v>220</v>
      </c>
      <c r="J69" s="43" t="s">
        <v>220</v>
      </c>
      <c r="K69" s="1"/>
      <c r="L69" s="1"/>
      <c r="M69" s="1"/>
      <c r="N69" s="1"/>
      <c r="O69" s="1"/>
      <c r="P69" s="1"/>
      <c r="Q69" s="44" t="s">
        <v>269</v>
      </c>
      <c r="R69" s="44" t="s">
        <v>270</v>
      </c>
      <c r="S69" s="44" t="s">
        <v>271</v>
      </c>
      <c r="T69" s="44" t="s">
        <v>272</v>
      </c>
      <c r="U69" s="44" t="s">
        <v>273</v>
      </c>
      <c r="V69" s="44" t="s">
        <v>274</v>
      </c>
      <c r="W69" s="44" t="s">
        <v>275</v>
      </c>
      <c r="X69" s="44" t="s">
        <v>276</v>
      </c>
      <c r="Y69" s="44" t="s">
        <v>277</v>
      </c>
      <c r="Z69" s="44" t="s">
        <v>278</v>
      </c>
      <c r="AA69" s="44" t="s">
        <v>279</v>
      </c>
      <c r="AB69" s="44" t="s">
        <v>280</v>
      </c>
      <c r="AC69" s="44" t="s">
        <v>281</v>
      </c>
      <c r="AD69" s="44" t="s">
        <v>282</v>
      </c>
      <c r="AE69" s="44" t="s">
        <v>283</v>
      </c>
      <c r="AF69" s="44" t="s">
        <v>284</v>
      </c>
      <c r="AG69" s="44" t="s">
        <v>285</v>
      </c>
      <c r="AH69" s="44" t="s">
        <v>286</v>
      </c>
      <c r="AI69" s="44" t="s">
        <v>287</v>
      </c>
      <c r="AJ69" s="44" t="s">
        <v>288</v>
      </c>
      <c r="AK69" s="44"/>
      <c r="AL69" s="44" t="s">
        <v>290</v>
      </c>
      <c r="AM69" s="44"/>
      <c r="AN69" s="44"/>
      <c r="AO69" s="44"/>
      <c r="AP69" s="44" t="s">
        <v>294</v>
      </c>
      <c r="AQ69" s="44" t="s">
        <v>443</v>
      </c>
      <c r="AR69" s="44" t="s">
        <v>444</v>
      </c>
      <c r="AS69" s="44" t="s">
        <v>445</v>
      </c>
      <c r="AT69" s="44" t="s">
        <v>446</v>
      </c>
      <c r="AU69" s="1"/>
      <c r="AV69" s="1"/>
      <c r="AW69" s="1"/>
      <c r="AX69" s="1"/>
      <c r="AY69" s="43" t="s">
        <v>213</v>
      </c>
      <c r="AZ69" s="43" t="s">
        <v>214</v>
      </c>
      <c r="BA69" s="1"/>
      <c r="BB69" s="1"/>
      <c r="BC69" s="1"/>
      <c r="BD69" s="1"/>
      <c r="BE69" s="1"/>
      <c r="BF69" s="39" t="s">
        <v>231</v>
      </c>
      <c r="BH69" s="1"/>
      <c r="BI69" s="1"/>
      <c r="BJ69" s="1"/>
      <c r="BK69" s="43" t="s">
        <v>213</v>
      </c>
      <c r="BL69" s="43" t="s">
        <v>214</v>
      </c>
      <c r="BM69" s="1"/>
      <c r="BN69" s="1"/>
      <c r="BO69" s="1"/>
      <c r="BP69" s="1"/>
      <c r="BQ69" s="1"/>
    </row>
    <row r="70" spans="1:69">
      <c r="A70" t="s">
        <v>339</v>
      </c>
      <c r="B70" t="s">
        <v>340</v>
      </c>
      <c r="C70" s="39"/>
      <c r="D70" s="40" t="s">
        <v>13</v>
      </c>
      <c r="E70" s="41"/>
      <c r="F70" s="1"/>
      <c r="G70" s="1"/>
      <c r="H70" s="1"/>
      <c r="I70" s="1"/>
      <c r="J70" s="1"/>
      <c r="K70" s="43" t="s">
        <v>220</v>
      </c>
      <c r="L70" s="43" t="s">
        <v>220</v>
      </c>
      <c r="M70" s="1"/>
      <c r="N70" s="1"/>
      <c r="O70" s="1"/>
      <c r="P70" s="1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 t="s">
        <v>290</v>
      </c>
      <c r="AM70" s="44" t="s">
        <v>291</v>
      </c>
      <c r="AN70" s="44"/>
      <c r="AO70" s="44" t="s">
        <v>293</v>
      </c>
      <c r="AP70" s="44"/>
      <c r="AQ70" s="44"/>
      <c r="AR70" s="44"/>
      <c r="AS70" s="44"/>
      <c r="AT70" s="44"/>
      <c r="AU70" s="1"/>
      <c r="AV70" s="1"/>
      <c r="AW70" s="1"/>
      <c r="AX70" s="1"/>
      <c r="AY70" s="1"/>
      <c r="AZ70" s="1"/>
      <c r="BA70" s="43" t="s">
        <v>215</v>
      </c>
      <c r="BB70" s="43" t="s">
        <v>216</v>
      </c>
      <c r="BC70" s="1"/>
      <c r="BD70" s="1"/>
      <c r="BE70" s="1"/>
      <c r="BF70" s="40" t="s">
        <v>232</v>
      </c>
      <c r="BH70" s="1"/>
      <c r="BI70" s="1"/>
      <c r="BJ70" s="1"/>
      <c r="BK70" s="1"/>
      <c r="BL70" s="1"/>
      <c r="BM70" s="43" t="s">
        <v>215</v>
      </c>
      <c r="BN70" s="43" t="s">
        <v>216</v>
      </c>
      <c r="BO70" s="1"/>
      <c r="BP70" s="1"/>
      <c r="BQ70" s="1"/>
    </row>
    <row r="71" spans="1:69">
      <c r="A71" t="s">
        <v>208</v>
      </c>
      <c r="B71" t="s">
        <v>67</v>
      </c>
      <c r="C71" s="39"/>
      <c r="D71" s="40" t="s">
        <v>13</v>
      </c>
      <c r="E71" s="41"/>
      <c r="F71" s="1"/>
      <c r="G71" s="1"/>
      <c r="H71" s="1"/>
      <c r="I71" s="1"/>
      <c r="J71" s="1"/>
      <c r="K71" s="43" t="s">
        <v>220</v>
      </c>
      <c r="L71" s="43" t="s">
        <v>220</v>
      </c>
      <c r="M71" s="43" t="s">
        <v>220</v>
      </c>
      <c r="N71" s="1"/>
      <c r="O71" s="1"/>
      <c r="P71" s="1"/>
      <c r="Q71" s="44" t="s">
        <v>269</v>
      </c>
      <c r="R71" s="44" t="s">
        <v>270</v>
      </c>
      <c r="S71" s="44"/>
      <c r="T71" s="44"/>
      <c r="U71" s="44" t="s">
        <v>273</v>
      </c>
      <c r="V71" s="44" t="s">
        <v>274</v>
      </c>
      <c r="W71" s="44" t="s">
        <v>275</v>
      </c>
      <c r="X71" s="44" t="s">
        <v>276</v>
      </c>
      <c r="Y71" s="44" t="s">
        <v>277</v>
      </c>
      <c r="Z71" s="44" t="s">
        <v>278</v>
      </c>
      <c r="AA71" s="44" t="s">
        <v>279</v>
      </c>
      <c r="AB71" s="44" t="s">
        <v>280</v>
      </c>
      <c r="AC71" s="44" t="s">
        <v>281</v>
      </c>
      <c r="AD71" s="44" t="s">
        <v>282</v>
      </c>
      <c r="AE71" s="44" t="s">
        <v>283</v>
      </c>
      <c r="AF71" s="44" t="s">
        <v>284</v>
      </c>
      <c r="AG71" s="44" t="s">
        <v>285</v>
      </c>
      <c r="AH71" s="44" t="s">
        <v>286</v>
      </c>
      <c r="AI71" s="44" t="s">
        <v>287</v>
      </c>
      <c r="AJ71" s="44" t="s">
        <v>288</v>
      </c>
      <c r="AK71" s="44"/>
      <c r="AL71" s="44"/>
      <c r="AM71" s="44"/>
      <c r="AN71" s="44"/>
      <c r="AO71" s="44" t="s">
        <v>293</v>
      </c>
      <c r="AP71" s="44" t="s">
        <v>294</v>
      </c>
      <c r="AQ71" s="44" t="s">
        <v>443</v>
      </c>
      <c r="AR71" s="44" t="s">
        <v>444</v>
      </c>
      <c r="AS71" s="44" t="s">
        <v>445</v>
      </c>
      <c r="AT71" s="44" t="s">
        <v>446</v>
      </c>
      <c r="AU71" s="1"/>
      <c r="AV71" s="1"/>
      <c r="AW71" s="1"/>
      <c r="AX71" s="1"/>
      <c r="AY71" s="1"/>
      <c r="AZ71" s="1"/>
      <c r="BA71" s="43" t="s">
        <v>215</v>
      </c>
      <c r="BB71" s="43" t="s">
        <v>216</v>
      </c>
      <c r="BC71" s="43" t="s">
        <v>217</v>
      </c>
      <c r="BD71" s="1"/>
      <c r="BE71" s="1"/>
      <c r="BF71" s="40" t="s">
        <v>232</v>
      </c>
      <c r="BH71" s="1"/>
      <c r="BI71" s="1"/>
      <c r="BJ71" s="1"/>
      <c r="BK71" s="1"/>
      <c r="BL71" s="1"/>
      <c r="BM71" s="43" t="s">
        <v>215</v>
      </c>
      <c r="BN71" s="43" t="s">
        <v>216</v>
      </c>
      <c r="BO71" s="43" t="s">
        <v>217</v>
      </c>
      <c r="BP71" s="1"/>
      <c r="BQ71" s="1"/>
    </row>
    <row r="72" spans="1:69">
      <c r="A72" t="s">
        <v>341</v>
      </c>
      <c r="B72" t="s">
        <v>342</v>
      </c>
      <c r="C72" s="39"/>
      <c r="D72" s="40" t="s">
        <v>13</v>
      </c>
      <c r="E72" s="41"/>
      <c r="F72" s="1"/>
      <c r="G72" s="1"/>
      <c r="H72" s="1"/>
      <c r="I72" s="43" t="s">
        <v>220</v>
      </c>
      <c r="J72" s="43" t="s">
        <v>220</v>
      </c>
      <c r="K72" s="43" t="s">
        <v>220</v>
      </c>
      <c r="L72" s="43" t="s">
        <v>220</v>
      </c>
      <c r="M72" s="1"/>
      <c r="N72" s="1"/>
      <c r="O72" s="1"/>
      <c r="P72" s="1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 t="s">
        <v>289</v>
      </c>
      <c r="AL72" s="44"/>
      <c r="AM72" s="44"/>
      <c r="AN72" s="44"/>
      <c r="AO72" s="44"/>
      <c r="AP72" s="44"/>
      <c r="AQ72" s="44"/>
      <c r="AR72" s="44"/>
      <c r="AS72" s="44"/>
      <c r="AT72" s="44"/>
      <c r="AU72" s="1"/>
      <c r="AV72" s="1"/>
      <c r="AW72" s="1"/>
      <c r="AX72" s="1"/>
      <c r="AY72" s="43" t="s">
        <v>213</v>
      </c>
      <c r="AZ72" s="43" t="s">
        <v>214</v>
      </c>
      <c r="BA72" s="43" t="s">
        <v>215</v>
      </c>
      <c r="BB72" s="43" t="s">
        <v>216</v>
      </c>
      <c r="BC72" s="1"/>
      <c r="BD72" s="1"/>
      <c r="BE72" s="1"/>
      <c r="BF72" s="40" t="s">
        <v>232</v>
      </c>
      <c r="BH72" s="1"/>
      <c r="BI72" s="1"/>
      <c r="BJ72" s="1"/>
      <c r="BK72" s="43" t="s">
        <v>213</v>
      </c>
      <c r="BL72" s="43" t="s">
        <v>214</v>
      </c>
      <c r="BM72" s="43" t="s">
        <v>215</v>
      </c>
      <c r="BN72" s="43" t="s">
        <v>216</v>
      </c>
      <c r="BO72" s="1"/>
      <c r="BP72" s="1"/>
      <c r="BQ72" s="1"/>
    </row>
    <row r="73" spans="1:69">
      <c r="A73" s="61" t="s">
        <v>68</v>
      </c>
      <c r="B73" s="61" t="s">
        <v>69</v>
      </c>
      <c r="C73" s="39"/>
      <c r="D73" s="40" t="s">
        <v>13</v>
      </c>
      <c r="E73" s="41"/>
      <c r="F73" s="1"/>
      <c r="G73" s="1"/>
      <c r="H73" s="1"/>
      <c r="I73" s="1"/>
      <c r="J73" s="43" t="s">
        <v>220</v>
      </c>
      <c r="K73" s="43" t="s">
        <v>220</v>
      </c>
      <c r="L73" s="1"/>
      <c r="M73" s="1"/>
      <c r="N73" s="1"/>
      <c r="O73" s="1"/>
      <c r="P73" s="1"/>
      <c r="Q73" s="44" t="s">
        <v>269</v>
      </c>
      <c r="R73" s="44" t="s">
        <v>270</v>
      </c>
      <c r="S73" s="44"/>
      <c r="T73" s="44"/>
      <c r="U73" s="44" t="s">
        <v>273</v>
      </c>
      <c r="V73" s="44" t="s">
        <v>274</v>
      </c>
      <c r="W73" s="44" t="s">
        <v>275</v>
      </c>
      <c r="X73" s="44" t="s">
        <v>276</v>
      </c>
      <c r="Y73" s="44" t="s">
        <v>277</v>
      </c>
      <c r="Z73" s="44" t="s">
        <v>278</v>
      </c>
      <c r="AA73" s="44" t="s">
        <v>279</v>
      </c>
      <c r="AB73" s="44" t="s">
        <v>280</v>
      </c>
      <c r="AC73" s="44" t="s">
        <v>281</v>
      </c>
      <c r="AD73" s="44" t="s">
        <v>282</v>
      </c>
      <c r="AE73" s="44" t="s">
        <v>283</v>
      </c>
      <c r="AF73" s="44" t="s">
        <v>284</v>
      </c>
      <c r="AG73" s="44" t="s">
        <v>285</v>
      </c>
      <c r="AH73" s="44" t="s">
        <v>286</v>
      </c>
      <c r="AI73" s="44" t="s">
        <v>287</v>
      </c>
      <c r="AJ73" s="44" t="s">
        <v>288</v>
      </c>
      <c r="AK73" s="44" t="s">
        <v>289</v>
      </c>
      <c r="AL73" s="44" t="s">
        <v>290</v>
      </c>
      <c r="AM73" s="44" t="s">
        <v>291</v>
      </c>
      <c r="AN73" s="44"/>
      <c r="AO73" s="44"/>
      <c r="AP73" s="44" t="s">
        <v>294</v>
      </c>
      <c r="AQ73" s="44" t="s">
        <v>443</v>
      </c>
      <c r="AR73" s="44" t="s">
        <v>444</v>
      </c>
      <c r="AS73" s="44" t="s">
        <v>445</v>
      </c>
      <c r="AT73" s="44" t="s">
        <v>446</v>
      </c>
      <c r="AU73" s="1"/>
      <c r="AV73" s="1"/>
      <c r="AW73" s="1"/>
      <c r="AX73" s="1"/>
      <c r="AY73" s="1"/>
      <c r="AZ73" s="43" t="s">
        <v>214</v>
      </c>
      <c r="BA73" s="43" t="s">
        <v>215</v>
      </c>
      <c r="BB73" s="1"/>
      <c r="BC73" s="1"/>
      <c r="BD73" s="1"/>
      <c r="BE73" s="1"/>
      <c r="BF73" s="40" t="s">
        <v>232</v>
      </c>
      <c r="BH73" s="1"/>
      <c r="BI73" s="1"/>
      <c r="BJ73" s="1"/>
      <c r="BK73" s="1"/>
      <c r="BL73" s="43" t="s">
        <v>214</v>
      </c>
      <c r="BM73" s="43" t="s">
        <v>215</v>
      </c>
      <c r="BN73" s="1"/>
      <c r="BO73" s="1"/>
      <c r="BP73" s="1"/>
      <c r="BQ73" s="1"/>
    </row>
    <row r="74" spans="1:69">
      <c r="A74" t="s">
        <v>343</v>
      </c>
      <c r="B74" t="s">
        <v>344</v>
      </c>
      <c r="C74" s="39"/>
      <c r="D74" s="40" t="s">
        <v>13</v>
      </c>
      <c r="E74" s="41"/>
      <c r="F74" s="1"/>
      <c r="G74" s="1"/>
      <c r="H74" s="43" t="s">
        <v>220</v>
      </c>
      <c r="I74" s="43" t="s">
        <v>220</v>
      </c>
      <c r="J74" s="43" t="s">
        <v>220</v>
      </c>
      <c r="K74" s="1"/>
      <c r="L74" s="1"/>
      <c r="M74" s="1"/>
      <c r="N74" s="1"/>
      <c r="O74" s="1"/>
      <c r="P74" s="1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 t="s">
        <v>283</v>
      </c>
      <c r="AF74" s="44" t="s">
        <v>284</v>
      </c>
      <c r="AG74" s="44" t="s">
        <v>285</v>
      </c>
      <c r="AH74" s="44" t="s">
        <v>286</v>
      </c>
      <c r="AI74" s="44" t="s">
        <v>287</v>
      </c>
      <c r="AJ74" s="44" t="s">
        <v>288</v>
      </c>
      <c r="AK74" s="44"/>
      <c r="AL74" s="44" t="s">
        <v>290</v>
      </c>
      <c r="AM74" s="44" t="s">
        <v>291</v>
      </c>
      <c r="AN74" s="44" t="s">
        <v>292</v>
      </c>
      <c r="AO74" s="44" t="s">
        <v>293</v>
      </c>
      <c r="AP74" s="44"/>
      <c r="AQ74" s="44"/>
      <c r="AR74" s="44"/>
      <c r="AS74" s="44"/>
      <c r="AT74" s="44" t="s">
        <v>446</v>
      </c>
      <c r="AU74" s="1"/>
      <c r="AV74" s="1"/>
      <c r="AW74" s="1"/>
      <c r="AX74" s="43" t="s">
        <v>212</v>
      </c>
      <c r="AY74" s="43" t="s">
        <v>213</v>
      </c>
      <c r="AZ74" s="43" t="s">
        <v>214</v>
      </c>
      <c r="BA74" s="1"/>
      <c r="BB74" s="1"/>
      <c r="BC74" s="1"/>
      <c r="BD74" s="1"/>
      <c r="BE74" s="1"/>
      <c r="BF74" s="40" t="s">
        <v>232</v>
      </c>
      <c r="BH74" s="1"/>
      <c r="BI74" s="1"/>
      <c r="BJ74" s="43" t="s">
        <v>212</v>
      </c>
      <c r="BK74" s="43" t="s">
        <v>213</v>
      </c>
      <c r="BL74" s="43" t="s">
        <v>214</v>
      </c>
      <c r="BM74" s="1"/>
      <c r="BN74" s="1"/>
      <c r="BO74" s="1"/>
      <c r="BP74" s="1"/>
      <c r="BQ74" s="1"/>
    </row>
    <row r="75" spans="1:69">
      <c r="A75" t="s">
        <v>209</v>
      </c>
      <c r="B75" t="s">
        <v>226</v>
      </c>
      <c r="C75" s="39"/>
      <c r="D75" s="40"/>
      <c r="E75" s="41" t="s">
        <v>13</v>
      </c>
      <c r="F75" s="43" t="s">
        <v>220</v>
      </c>
      <c r="G75" s="43" t="s">
        <v>220</v>
      </c>
      <c r="H75" s="43" t="s">
        <v>220</v>
      </c>
      <c r="I75" s="1"/>
      <c r="J75" s="1"/>
      <c r="K75" s="1"/>
      <c r="L75" s="1"/>
      <c r="M75" s="1"/>
      <c r="N75" s="1"/>
      <c r="O75" s="1"/>
      <c r="P75" s="1"/>
      <c r="Q75" s="44"/>
      <c r="R75" s="44"/>
      <c r="S75" s="44"/>
      <c r="T75" s="44" t="s">
        <v>272</v>
      </c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1"/>
      <c r="AV75" s="43" t="s">
        <v>224</v>
      </c>
      <c r="AW75" s="43" t="s">
        <v>225</v>
      </c>
      <c r="AX75" s="43" t="s">
        <v>212</v>
      </c>
      <c r="AY75" s="1"/>
      <c r="AZ75" s="1"/>
      <c r="BA75" s="1"/>
      <c r="BB75" s="1"/>
      <c r="BC75" s="1"/>
      <c r="BD75" s="1"/>
      <c r="BE75" s="1"/>
      <c r="BF75" s="41" t="s">
        <v>233</v>
      </c>
      <c r="BH75" s="43" t="s">
        <v>224</v>
      </c>
      <c r="BI75" s="43" t="s">
        <v>225</v>
      </c>
      <c r="BJ75" s="43" t="s">
        <v>212</v>
      </c>
      <c r="BK75" s="1"/>
      <c r="BL75" s="1"/>
      <c r="BM75" s="1"/>
      <c r="BN75" s="1"/>
      <c r="BO75" s="1"/>
      <c r="BP75" s="1"/>
      <c r="BQ75" s="1"/>
    </row>
    <row r="76" spans="1:69">
      <c r="A76" t="s">
        <v>71</v>
      </c>
      <c r="B76" t="s">
        <v>70</v>
      </c>
      <c r="C76" s="39" t="s">
        <v>13</v>
      </c>
      <c r="D76" s="40"/>
      <c r="E76" s="41"/>
      <c r="F76" s="1"/>
      <c r="G76" s="1"/>
      <c r="H76" s="1"/>
      <c r="I76" s="1"/>
      <c r="J76" s="43" t="s">
        <v>220</v>
      </c>
      <c r="K76" s="43" t="s">
        <v>220</v>
      </c>
      <c r="L76" s="1"/>
      <c r="M76" s="1"/>
      <c r="N76" s="1"/>
      <c r="O76" s="1"/>
      <c r="P76" s="1"/>
      <c r="Q76" s="44" t="s">
        <v>269</v>
      </c>
      <c r="R76" s="44" t="s">
        <v>270</v>
      </c>
      <c r="S76" s="44" t="s">
        <v>271</v>
      </c>
      <c r="T76" s="44" t="s">
        <v>272</v>
      </c>
      <c r="U76" s="44" t="s">
        <v>273</v>
      </c>
      <c r="V76" s="44" t="s">
        <v>274</v>
      </c>
      <c r="W76" s="44" t="s">
        <v>275</v>
      </c>
      <c r="X76" s="44" t="s">
        <v>276</v>
      </c>
      <c r="Y76" s="44" t="s">
        <v>277</v>
      </c>
      <c r="Z76" s="44" t="s">
        <v>278</v>
      </c>
      <c r="AA76" s="44" t="s">
        <v>279</v>
      </c>
      <c r="AB76" s="44" t="s">
        <v>280</v>
      </c>
      <c r="AC76" s="44" t="s">
        <v>281</v>
      </c>
      <c r="AD76" s="44" t="s">
        <v>282</v>
      </c>
      <c r="AE76" s="44" t="s">
        <v>283</v>
      </c>
      <c r="AF76" s="44" t="s">
        <v>284</v>
      </c>
      <c r="AG76" s="44" t="s">
        <v>285</v>
      </c>
      <c r="AH76" s="44" t="s">
        <v>286</v>
      </c>
      <c r="AI76" s="44" t="s">
        <v>287</v>
      </c>
      <c r="AJ76" s="44" t="s">
        <v>288</v>
      </c>
      <c r="AK76" s="44" t="s">
        <v>289</v>
      </c>
      <c r="AL76" s="44" t="s">
        <v>290</v>
      </c>
      <c r="AM76" s="44" t="s">
        <v>291</v>
      </c>
      <c r="AN76" s="44" t="s">
        <v>292</v>
      </c>
      <c r="AO76" s="44" t="s">
        <v>293</v>
      </c>
      <c r="AP76" s="44" t="s">
        <v>294</v>
      </c>
      <c r="AQ76" s="44" t="s">
        <v>443</v>
      </c>
      <c r="AR76" s="44" t="s">
        <v>444</v>
      </c>
      <c r="AS76" s="44" t="s">
        <v>445</v>
      </c>
      <c r="AT76" s="44" t="s">
        <v>446</v>
      </c>
      <c r="AU76" s="1"/>
      <c r="AV76" s="1"/>
      <c r="AW76" s="1"/>
      <c r="AX76" s="1"/>
      <c r="AY76" s="1"/>
      <c r="AZ76" s="43" t="s">
        <v>214</v>
      </c>
      <c r="BA76" s="43" t="s">
        <v>215</v>
      </c>
      <c r="BB76" s="1"/>
      <c r="BC76" s="1"/>
      <c r="BD76" s="1"/>
      <c r="BE76" s="1"/>
      <c r="BF76" s="39" t="s">
        <v>231</v>
      </c>
      <c r="BH76" s="1"/>
      <c r="BI76" s="1"/>
      <c r="BJ76" s="1"/>
      <c r="BK76" s="1"/>
      <c r="BL76" s="43" t="s">
        <v>214</v>
      </c>
      <c r="BM76" s="43" t="s">
        <v>215</v>
      </c>
      <c r="BN76" s="1"/>
      <c r="BO76" s="1"/>
      <c r="BP76" s="1"/>
      <c r="BQ76" s="1"/>
    </row>
    <row r="77" spans="1:69">
      <c r="A77" t="s">
        <v>345</v>
      </c>
      <c r="B77" t="s">
        <v>346</v>
      </c>
      <c r="C77" s="39"/>
      <c r="D77" s="40" t="s">
        <v>13</v>
      </c>
      <c r="E77" s="41"/>
      <c r="F77" s="1"/>
      <c r="G77" s="1"/>
      <c r="H77" s="1"/>
      <c r="I77" s="1"/>
      <c r="J77" s="1"/>
      <c r="K77" s="1"/>
      <c r="L77" s="43" t="s">
        <v>220</v>
      </c>
      <c r="M77" s="43" t="s">
        <v>220</v>
      </c>
      <c r="N77" s="1"/>
      <c r="O77" s="1"/>
      <c r="P77" s="1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 t="s">
        <v>290</v>
      </c>
      <c r="AM77" s="44" t="s">
        <v>291</v>
      </c>
      <c r="AN77" s="44"/>
      <c r="AO77" s="44"/>
      <c r="AP77" s="44"/>
      <c r="AQ77" s="44"/>
      <c r="AR77" s="44"/>
      <c r="AS77" s="44"/>
      <c r="AT77" s="44"/>
      <c r="AU77" s="1"/>
      <c r="AV77" s="1"/>
      <c r="AW77" s="1"/>
      <c r="AX77" s="1"/>
      <c r="AY77" s="1"/>
      <c r="AZ77" s="1"/>
      <c r="BA77" s="1"/>
      <c r="BB77" s="43" t="s">
        <v>216</v>
      </c>
      <c r="BC77" s="43" t="s">
        <v>217</v>
      </c>
      <c r="BD77" s="1"/>
      <c r="BE77" s="1"/>
      <c r="BF77" s="40" t="s">
        <v>232</v>
      </c>
      <c r="BH77" s="1"/>
      <c r="BI77" s="1"/>
      <c r="BJ77" s="1"/>
      <c r="BK77" s="1"/>
      <c r="BL77" s="1"/>
      <c r="BM77" s="1"/>
      <c r="BN77" s="43" t="s">
        <v>216</v>
      </c>
      <c r="BO77" s="43" t="s">
        <v>217</v>
      </c>
      <c r="BP77" s="1"/>
      <c r="BQ77" s="1"/>
    </row>
    <row r="78" spans="1:69">
      <c r="A78" t="s">
        <v>347</v>
      </c>
      <c r="B78" t="s">
        <v>348</v>
      </c>
      <c r="C78" s="39"/>
      <c r="D78" s="40" t="s">
        <v>13</v>
      </c>
      <c r="E78" s="41"/>
      <c r="F78" s="1"/>
      <c r="G78" s="1"/>
      <c r="H78" s="1"/>
      <c r="I78" s="1"/>
      <c r="J78" s="1"/>
      <c r="K78" s="43" t="s">
        <v>220</v>
      </c>
      <c r="L78" s="43" t="s">
        <v>220</v>
      </c>
      <c r="M78" s="1"/>
      <c r="N78" s="1"/>
      <c r="O78" s="1"/>
      <c r="P78" s="1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 t="s">
        <v>290</v>
      </c>
      <c r="AM78" s="44"/>
      <c r="AN78" s="44"/>
      <c r="AO78" s="44"/>
      <c r="AP78" s="44"/>
      <c r="AQ78" s="44"/>
      <c r="AR78" s="44"/>
      <c r="AS78" s="44"/>
      <c r="AT78" s="44"/>
      <c r="AU78" s="1"/>
      <c r="AV78" s="1"/>
      <c r="AW78" s="1"/>
      <c r="AX78" s="1"/>
      <c r="AY78" s="1"/>
      <c r="AZ78" s="1"/>
      <c r="BA78" s="43" t="s">
        <v>215</v>
      </c>
      <c r="BB78" s="43" t="s">
        <v>216</v>
      </c>
      <c r="BC78" s="1"/>
      <c r="BD78" s="1"/>
      <c r="BE78" s="1"/>
      <c r="BF78" s="40" t="s">
        <v>232</v>
      </c>
      <c r="BH78" s="1"/>
      <c r="BI78" s="1"/>
      <c r="BJ78" s="1"/>
      <c r="BK78" s="1"/>
      <c r="BL78" s="1"/>
      <c r="BM78" s="43" t="s">
        <v>215</v>
      </c>
      <c r="BN78" s="43" t="s">
        <v>216</v>
      </c>
      <c r="BO78" s="1"/>
      <c r="BP78" s="1"/>
      <c r="BQ78" s="1"/>
    </row>
    <row r="79" spans="1:69">
      <c r="A79" t="s">
        <v>72</v>
      </c>
      <c r="B79" t="s">
        <v>73</v>
      </c>
      <c r="C79" s="39"/>
      <c r="D79" s="40" t="s">
        <v>13</v>
      </c>
      <c r="E79" s="41"/>
      <c r="F79" s="1"/>
      <c r="G79" s="1"/>
      <c r="H79" s="1"/>
      <c r="I79" s="1"/>
      <c r="J79" s="43" t="s">
        <v>220</v>
      </c>
      <c r="K79" s="43" t="s">
        <v>220</v>
      </c>
      <c r="L79" s="43" t="s">
        <v>220</v>
      </c>
      <c r="M79" s="43" t="s">
        <v>220</v>
      </c>
      <c r="N79" s="43" t="s">
        <v>220</v>
      </c>
      <c r="O79" s="1"/>
      <c r="P79" s="1"/>
      <c r="Q79" s="44" t="s">
        <v>269</v>
      </c>
      <c r="R79" s="44" t="s">
        <v>270</v>
      </c>
      <c r="S79" s="44"/>
      <c r="T79" s="44"/>
      <c r="U79" s="44" t="s">
        <v>273</v>
      </c>
      <c r="V79" s="44" t="s">
        <v>274</v>
      </c>
      <c r="W79" s="44" t="s">
        <v>275</v>
      </c>
      <c r="X79" s="44" t="s">
        <v>276</v>
      </c>
      <c r="Y79" s="44" t="s">
        <v>277</v>
      </c>
      <c r="Z79" s="44"/>
      <c r="AA79" s="44"/>
      <c r="AB79" s="44"/>
      <c r="AC79" s="44"/>
      <c r="AD79" s="44"/>
      <c r="AE79" s="44" t="s">
        <v>283</v>
      </c>
      <c r="AF79" s="44" t="s">
        <v>284</v>
      </c>
      <c r="AG79" s="44" t="s">
        <v>285</v>
      </c>
      <c r="AH79" s="44" t="s">
        <v>286</v>
      </c>
      <c r="AI79" s="44" t="s">
        <v>287</v>
      </c>
      <c r="AJ79" s="44" t="s">
        <v>288</v>
      </c>
      <c r="AK79" s="44" t="s">
        <v>289</v>
      </c>
      <c r="AL79" s="44" t="s">
        <v>290</v>
      </c>
      <c r="AM79" s="44" t="s">
        <v>291</v>
      </c>
      <c r="AN79" s="44" t="s">
        <v>292</v>
      </c>
      <c r="AO79" s="44"/>
      <c r="AP79" s="44"/>
      <c r="AQ79" s="44" t="s">
        <v>443</v>
      </c>
      <c r="AR79" s="44" t="s">
        <v>444</v>
      </c>
      <c r="AS79" s="44"/>
      <c r="AT79" s="44" t="s">
        <v>446</v>
      </c>
      <c r="AU79" s="1"/>
      <c r="AV79" s="1"/>
      <c r="AW79" s="1"/>
      <c r="AX79" s="1"/>
      <c r="AY79" s="1"/>
      <c r="AZ79" s="43" t="s">
        <v>214</v>
      </c>
      <c r="BA79" s="43" t="s">
        <v>215</v>
      </c>
      <c r="BB79" s="43" t="s">
        <v>216</v>
      </c>
      <c r="BC79" s="43" t="s">
        <v>217</v>
      </c>
      <c r="BD79" s="43" t="s">
        <v>218</v>
      </c>
      <c r="BE79" s="1"/>
      <c r="BF79" s="40" t="s">
        <v>232</v>
      </c>
      <c r="BH79" s="1"/>
      <c r="BI79" s="1"/>
      <c r="BJ79" s="1"/>
      <c r="BK79" s="1"/>
      <c r="BL79" s="43" t="s">
        <v>214</v>
      </c>
      <c r="BM79" s="43" t="s">
        <v>215</v>
      </c>
      <c r="BN79" s="43" t="s">
        <v>216</v>
      </c>
      <c r="BO79" s="43" t="s">
        <v>217</v>
      </c>
      <c r="BP79" s="43" t="s">
        <v>218</v>
      </c>
      <c r="BQ79" s="1"/>
    </row>
    <row r="80" spans="1:69">
      <c r="A80" t="s">
        <v>349</v>
      </c>
      <c r="B80" t="s">
        <v>350</v>
      </c>
      <c r="C80" s="39"/>
      <c r="D80" s="40"/>
      <c r="E80" s="41" t="s">
        <v>13</v>
      </c>
      <c r="F80" s="1"/>
      <c r="G80" s="1"/>
      <c r="H80" s="1"/>
      <c r="I80" s="1"/>
      <c r="J80" s="1"/>
      <c r="K80" s="1"/>
      <c r="L80" s="43" t="s">
        <v>220</v>
      </c>
      <c r="M80" s="43" t="s">
        <v>220</v>
      </c>
      <c r="N80" s="1"/>
      <c r="O80" s="1"/>
      <c r="P80" s="1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 t="s">
        <v>283</v>
      </c>
      <c r="AF80" s="44" t="s">
        <v>284</v>
      </c>
      <c r="AG80" s="44" t="s">
        <v>285</v>
      </c>
      <c r="AH80" s="44" t="s">
        <v>286</v>
      </c>
      <c r="AI80" s="44" t="s">
        <v>287</v>
      </c>
      <c r="AJ80" s="44" t="s">
        <v>288</v>
      </c>
      <c r="AK80" s="44"/>
      <c r="AL80" s="44" t="s">
        <v>290</v>
      </c>
      <c r="AM80" s="44"/>
      <c r="AN80" s="44"/>
      <c r="AO80" s="44"/>
      <c r="AP80" s="44"/>
      <c r="AQ80" s="44"/>
      <c r="AR80" s="44"/>
      <c r="AS80" s="44"/>
      <c r="AT80" s="44" t="s">
        <v>446</v>
      </c>
      <c r="AU80" s="1"/>
      <c r="AV80" s="1"/>
      <c r="AW80" s="1"/>
      <c r="AX80" s="1"/>
      <c r="AY80" s="1"/>
      <c r="AZ80" s="1"/>
      <c r="BA80" s="1"/>
      <c r="BB80" s="43" t="s">
        <v>216</v>
      </c>
      <c r="BC80" s="43" t="s">
        <v>217</v>
      </c>
      <c r="BD80" s="1"/>
      <c r="BE80" s="1"/>
      <c r="BF80" s="41" t="s">
        <v>233</v>
      </c>
      <c r="BH80" s="1"/>
      <c r="BI80" s="1"/>
      <c r="BJ80" s="1"/>
      <c r="BK80" s="1"/>
      <c r="BL80" s="1"/>
      <c r="BM80" s="1"/>
      <c r="BN80" s="43" t="s">
        <v>216</v>
      </c>
      <c r="BO80" s="43" t="s">
        <v>217</v>
      </c>
      <c r="BP80" s="1"/>
      <c r="BQ80" s="1"/>
    </row>
    <row r="81" spans="1:69">
      <c r="A81" t="s">
        <v>351</v>
      </c>
      <c r="B81" t="s">
        <v>352</v>
      </c>
      <c r="C81" s="39" t="s">
        <v>13</v>
      </c>
      <c r="D81" s="40"/>
      <c r="E81" s="41"/>
      <c r="F81" s="1"/>
      <c r="G81" s="1"/>
      <c r="H81" s="1"/>
      <c r="I81" s="1"/>
      <c r="J81" s="1"/>
      <c r="K81" s="1"/>
      <c r="L81" s="43" t="s">
        <v>220</v>
      </c>
      <c r="M81" s="43" t="s">
        <v>220</v>
      </c>
      <c r="N81" s="1"/>
      <c r="O81" s="1"/>
      <c r="P81" s="1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 t="s">
        <v>293</v>
      </c>
      <c r="AP81" s="44"/>
      <c r="AQ81" s="44"/>
      <c r="AR81" s="44"/>
      <c r="AS81" s="44"/>
      <c r="AT81" s="44"/>
      <c r="AU81" s="1"/>
      <c r="AV81" s="1"/>
      <c r="AW81" s="1"/>
      <c r="AX81" s="1"/>
      <c r="AY81" s="1"/>
      <c r="AZ81" s="1"/>
      <c r="BA81" s="1"/>
      <c r="BB81" s="43" t="s">
        <v>216</v>
      </c>
      <c r="BC81" s="43" t="s">
        <v>217</v>
      </c>
      <c r="BD81" s="1"/>
      <c r="BE81" s="1"/>
      <c r="BF81" s="39" t="s">
        <v>231</v>
      </c>
      <c r="BH81" s="1"/>
      <c r="BI81" s="1"/>
      <c r="BJ81" s="1"/>
      <c r="BK81" s="1"/>
      <c r="BL81" s="1"/>
      <c r="BM81" s="1"/>
      <c r="BN81" s="43" t="s">
        <v>216</v>
      </c>
      <c r="BO81" s="43" t="s">
        <v>217</v>
      </c>
      <c r="BP81" s="1"/>
      <c r="BQ81" s="1"/>
    </row>
    <row r="82" spans="1:69">
      <c r="A82" t="s">
        <v>353</v>
      </c>
      <c r="B82" t="s">
        <v>354</v>
      </c>
      <c r="C82" s="39" t="s">
        <v>13</v>
      </c>
      <c r="D82" s="40"/>
      <c r="E82" s="41"/>
      <c r="F82" s="1"/>
      <c r="G82" s="1"/>
      <c r="H82" s="1"/>
      <c r="I82" s="1"/>
      <c r="J82" s="1"/>
      <c r="K82" s="1"/>
      <c r="L82" s="43" t="s">
        <v>220</v>
      </c>
      <c r="M82" s="43" t="s">
        <v>220</v>
      </c>
      <c r="N82" s="1"/>
      <c r="O82" s="1"/>
      <c r="P82" s="1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 t="s">
        <v>290</v>
      </c>
      <c r="AM82" s="44"/>
      <c r="AN82" s="44"/>
      <c r="AO82" s="44" t="s">
        <v>293</v>
      </c>
      <c r="AP82" s="44"/>
      <c r="AQ82" s="44"/>
      <c r="AR82" s="44"/>
      <c r="AS82" s="44"/>
      <c r="AT82" s="44"/>
      <c r="AU82" s="1"/>
      <c r="AV82" s="1"/>
      <c r="AW82" s="1"/>
      <c r="AX82" s="1"/>
      <c r="AY82" s="1"/>
      <c r="AZ82" s="1"/>
      <c r="BA82" s="1"/>
      <c r="BB82" s="43" t="s">
        <v>216</v>
      </c>
      <c r="BC82" s="43" t="s">
        <v>217</v>
      </c>
      <c r="BD82" s="1"/>
      <c r="BE82" s="1"/>
      <c r="BF82" s="39" t="s">
        <v>231</v>
      </c>
      <c r="BH82" s="1"/>
      <c r="BI82" s="1"/>
      <c r="BJ82" s="1"/>
      <c r="BK82" s="1"/>
      <c r="BL82" s="1"/>
      <c r="BM82" s="1"/>
      <c r="BN82" s="43" t="s">
        <v>216</v>
      </c>
      <c r="BO82" s="43" t="s">
        <v>217</v>
      </c>
      <c r="BP82" s="1"/>
      <c r="BQ82" s="1"/>
    </row>
    <row r="83" spans="1:69">
      <c r="A83" t="s">
        <v>355</v>
      </c>
      <c r="B83" t="s">
        <v>356</v>
      </c>
      <c r="C83" s="39"/>
      <c r="D83" s="40" t="s">
        <v>13</v>
      </c>
      <c r="E83" s="41"/>
      <c r="F83" s="43" t="s">
        <v>220</v>
      </c>
      <c r="G83" s="43" t="s">
        <v>220</v>
      </c>
      <c r="H83" s="43" t="s">
        <v>220</v>
      </c>
      <c r="I83" s="43" t="s">
        <v>220</v>
      </c>
      <c r="J83" s="1"/>
      <c r="K83" s="1"/>
      <c r="L83" s="1"/>
      <c r="M83" s="1"/>
      <c r="N83" s="1"/>
      <c r="O83" s="1"/>
      <c r="P83" s="1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 t="s">
        <v>290</v>
      </c>
      <c r="AM83" s="44"/>
      <c r="AN83" s="44"/>
      <c r="AO83" s="44"/>
      <c r="AP83" s="44"/>
      <c r="AQ83" s="44"/>
      <c r="AR83" s="44"/>
      <c r="AS83" s="44"/>
      <c r="AT83" s="44"/>
      <c r="AU83" s="1"/>
      <c r="AV83" s="43" t="s">
        <v>224</v>
      </c>
      <c r="AW83" s="43" t="s">
        <v>225</v>
      </c>
      <c r="AX83" s="43" t="s">
        <v>212</v>
      </c>
      <c r="AY83" s="43" t="s">
        <v>213</v>
      </c>
      <c r="AZ83" s="1"/>
      <c r="BA83" s="1"/>
      <c r="BB83" s="1"/>
      <c r="BC83" s="1"/>
      <c r="BD83" s="1"/>
      <c r="BE83" s="1"/>
      <c r="BF83" s="40" t="s">
        <v>232</v>
      </c>
      <c r="BH83" s="43" t="s">
        <v>224</v>
      </c>
      <c r="BI83" s="43" t="s">
        <v>225</v>
      </c>
      <c r="BJ83" s="43" t="s">
        <v>212</v>
      </c>
      <c r="BK83" s="43" t="s">
        <v>213</v>
      </c>
      <c r="BL83" s="1"/>
      <c r="BM83" s="1"/>
      <c r="BN83" s="1"/>
      <c r="BO83" s="1"/>
      <c r="BP83" s="1"/>
      <c r="BQ83" s="1"/>
    </row>
    <row r="84" spans="1:69">
      <c r="A84" t="s">
        <v>74</v>
      </c>
      <c r="B84" t="s">
        <v>75</v>
      </c>
      <c r="C84" s="39" t="s">
        <v>13</v>
      </c>
      <c r="D84" s="40"/>
      <c r="E84" s="41"/>
      <c r="F84" s="1"/>
      <c r="G84" s="1"/>
      <c r="H84" s="43" t="s">
        <v>220</v>
      </c>
      <c r="I84" s="43" t="s">
        <v>220</v>
      </c>
      <c r="J84" s="1"/>
      <c r="K84" s="1"/>
      <c r="L84" s="1"/>
      <c r="M84" s="1"/>
      <c r="N84" s="1"/>
      <c r="O84" s="1"/>
      <c r="P84" s="1"/>
      <c r="Q84" s="44" t="s">
        <v>269</v>
      </c>
      <c r="R84" s="44" t="s">
        <v>270</v>
      </c>
      <c r="S84" s="44"/>
      <c r="T84" s="44"/>
      <c r="U84" s="44" t="s">
        <v>273</v>
      </c>
      <c r="V84" s="44" t="s">
        <v>274</v>
      </c>
      <c r="W84" s="44" t="s">
        <v>275</v>
      </c>
      <c r="X84" s="44" t="s">
        <v>276</v>
      </c>
      <c r="Y84" s="44" t="s">
        <v>277</v>
      </c>
      <c r="Z84" s="44" t="s">
        <v>278</v>
      </c>
      <c r="AA84" s="44" t="s">
        <v>279</v>
      </c>
      <c r="AB84" s="44" t="s">
        <v>280</v>
      </c>
      <c r="AC84" s="44" t="s">
        <v>281</v>
      </c>
      <c r="AD84" s="44" t="s">
        <v>282</v>
      </c>
      <c r="AE84" s="44" t="s">
        <v>283</v>
      </c>
      <c r="AF84" s="44" t="s">
        <v>284</v>
      </c>
      <c r="AG84" s="44" t="s">
        <v>285</v>
      </c>
      <c r="AH84" s="44" t="s">
        <v>286</v>
      </c>
      <c r="AI84" s="44" t="s">
        <v>287</v>
      </c>
      <c r="AJ84" s="44" t="s">
        <v>288</v>
      </c>
      <c r="AK84" s="44"/>
      <c r="AL84" s="44" t="s">
        <v>290</v>
      </c>
      <c r="AM84" s="44" t="s">
        <v>291</v>
      </c>
      <c r="AN84" s="44"/>
      <c r="AO84" s="44"/>
      <c r="AP84" s="44" t="s">
        <v>294</v>
      </c>
      <c r="AQ84" s="44" t="s">
        <v>443</v>
      </c>
      <c r="AR84" s="44" t="s">
        <v>444</v>
      </c>
      <c r="AS84" s="44" t="s">
        <v>445</v>
      </c>
      <c r="AT84" s="44" t="s">
        <v>446</v>
      </c>
      <c r="AU84" s="1"/>
      <c r="AV84" s="1"/>
      <c r="AW84" s="1"/>
      <c r="AX84" s="43" t="s">
        <v>212</v>
      </c>
      <c r="AY84" s="43" t="s">
        <v>213</v>
      </c>
      <c r="AZ84" s="1"/>
      <c r="BA84" s="1"/>
      <c r="BB84" s="1"/>
      <c r="BC84" s="1"/>
      <c r="BD84" s="1"/>
      <c r="BE84" s="1"/>
      <c r="BF84" s="39" t="s">
        <v>231</v>
      </c>
      <c r="BH84" s="1"/>
      <c r="BI84" s="1"/>
      <c r="BJ84" s="43" t="s">
        <v>212</v>
      </c>
      <c r="BK84" s="43" t="s">
        <v>213</v>
      </c>
      <c r="BL84" s="1"/>
      <c r="BM84" s="1"/>
      <c r="BN84" s="1"/>
      <c r="BO84" s="1"/>
      <c r="BP84" s="1"/>
      <c r="BQ84" s="1"/>
    </row>
    <row r="85" spans="1:69">
      <c r="A85" t="s">
        <v>76</v>
      </c>
      <c r="B85" t="s">
        <v>77</v>
      </c>
      <c r="C85" s="39"/>
      <c r="D85" s="40" t="s">
        <v>13</v>
      </c>
      <c r="E85" s="41"/>
      <c r="F85" s="1"/>
      <c r="G85" s="1"/>
      <c r="H85" s="1"/>
      <c r="I85" s="1"/>
      <c r="J85" s="1"/>
      <c r="K85" s="43" t="s">
        <v>220</v>
      </c>
      <c r="L85" s="43" t="s">
        <v>220</v>
      </c>
      <c r="M85" s="43" t="s">
        <v>220</v>
      </c>
      <c r="N85" s="43" t="s">
        <v>220</v>
      </c>
      <c r="O85" s="1"/>
      <c r="P85" s="1"/>
      <c r="Q85" s="44" t="s">
        <v>269</v>
      </c>
      <c r="R85" s="44" t="s">
        <v>270</v>
      </c>
      <c r="S85" s="44"/>
      <c r="T85" s="44"/>
      <c r="U85" s="44" t="s">
        <v>273</v>
      </c>
      <c r="V85" s="44" t="s">
        <v>274</v>
      </c>
      <c r="W85" s="44" t="s">
        <v>275</v>
      </c>
      <c r="X85" s="44" t="s">
        <v>276</v>
      </c>
      <c r="Y85" s="44" t="s">
        <v>277</v>
      </c>
      <c r="Z85" s="44" t="s">
        <v>278</v>
      </c>
      <c r="AA85" s="44" t="s">
        <v>279</v>
      </c>
      <c r="AB85" s="44" t="s">
        <v>280</v>
      </c>
      <c r="AC85" s="44" t="s">
        <v>281</v>
      </c>
      <c r="AD85" s="44" t="s">
        <v>282</v>
      </c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 t="s">
        <v>294</v>
      </c>
      <c r="AQ85" s="44" t="s">
        <v>443</v>
      </c>
      <c r="AR85" s="44" t="s">
        <v>444</v>
      </c>
      <c r="AS85" s="44" t="s">
        <v>445</v>
      </c>
      <c r="AT85" s="44"/>
      <c r="AU85" s="1"/>
      <c r="AV85" s="1"/>
      <c r="AW85" s="1"/>
      <c r="AX85" s="1"/>
      <c r="AY85" s="1"/>
      <c r="AZ85" s="1"/>
      <c r="BA85" s="43" t="s">
        <v>215</v>
      </c>
      <c r="BB85" s="43" t="s">
        <v>216</v>
      </c>
      <c r="BC85" s="43" t="s">
        <v>217</v>
      </c>
      <c r="BD85" s="43" t="s">
        <v>218</v>
      </c>
      <c r="BE85" s="1"/>
      <c r="BF85" s="40" t="s">
        <v>232</v>
      </c>
      <c r="BH85" s="1"/>
      <c r="BI85" s="1"/>
      <c r="BJ85" s="1"/>
      <c r="BK85" s="1"/>
      <c r="BL85" s="1"/>
      <c r="BM85" s="43" t="s">
        <v>215</v>
      </c>
      <c r="BN85" s="43" t="s">
        <v>216</v>
      </c>
      <c r="BO85" s="43" t="s">
        <v>217</v>
      </c>
      <c r="BP85" s="43" t="s">
        <v>218</v>
      </c>
      <c r="BQ85" s="1"/>
    </row>
    <row r="86" spans="1:69">
      <c r="A86" t="s">
        <v>78</v>
      </c>
      <c r="B86" t="s">
        <v>79</v>
      </c>
      <c r="C86" s="39" t="s">
        <v>13</v>
      </c>
      <c r="D86" s="40"/>
      <c r="E86" s="41"/>
      <c r="F86" s="1"/>
      <c r="G86" s="1"/>
      <c r="H86" s="1"/>
      <c r="I86" s="1"/>
      <c r="J86" s="1"/>
      <c r="K86" s="43" t="s">
        <v>220</v>
      </c>
      <c r="L86" s="43" t="s">
        <v>220</v>
      </c>
      <c r="M86" s="1"/>
      <c r="N86" s="1"/>
      <c r="O86" s="1"/>
      <c r="P86" s="1"/>
      <c r="Q86" s="44"/>
      <c r="R86" s="44"/>
      <c r="S86" s="44"/>
      <c r="T86" s="44"/>
      <c r="U86" s="44" t="s">
        <v>273</v>
      </c>
      <c r="V86" s="44" t="s">
        <v>274</v>
      </c>
      <c r="W86" s="44" t="s">
        <v>275</v>
      </c>
      <c r="X86" s="44" t="s">
        <v>276</v>
      </c>
      <c r="Y86" s="44" t="s">
        <v>277</v>
      </c>
      <c r="Z86" s="44"/>
      <c r="AA86" s="44"/>
      <c r="AB86" s="44"/>
      <c r="AC86" s="44"/>
      <c r="AD86" s="44"/>
      <c r="AE86" s="44" t="s">
        <v>283</v>
      </c>
      <c r="AF86" s="44" t="s">
        <v>284</v>
      </c>
      <c r="AG86" s="44" t="s">
        <v>285</v>
      </c>
      <c r="AH86" s="44" t="s">
        <v>286</v>
      </c>
      <c r="AI86" s="44" t="s">
        <v>287</v>
      </c>
      <c r="AJ86" s="44" t="s">
        <v>288</v>
      </c>
      <c r="AK86" s="44"/>
      <c r="AL86" s="44" t="s">
        <v>290</v>
      </c>
      <c r="AM86" s="44" t="s">
        <v>291</v>
      </c>
      <c r="AN86" s="44" t="s">
        <v>292</v>
      </c>
      <c r="AO86" s="44" t="s">
        <v>293</v>
      </c>
      <c r="AP86" s="44"/>
      <c r="AQ86" s="44"/>
      <c r="AR86" s="44" t="s">
        <v>444</v>
      </c>
      <c r="AS86" s="44"/>
      <c r="AT86" s="44" t="s">
        <v>446</v>
      </c>
      <c r="AU86" s="1"/>
      <c r="AV86" s="1"/>
      <c r="AW86" s="1"/>
      <c r="AX86" s="1"/>
      <c r="AY86" s="1"/>
      <c r="AZ86" s="1"/>
      <c r="BA86" s="43" t="s">
        <v>215</v>
      </c>
      <c r="BB86" s="43" t="s">
        <v>216</v>
      </c>
      <c r="BC86" s="1"/>
      <c r="BD86" s="1"/>
      <c r="BE86" s="1"/>
      <c r="BF86" s="39" t="s">
        <v>231</v>
      </c>
      <c r="BH86" s="1"/>
      <c r="BI86" s="1"/>
      <c r="BJ86" s="1"/>
      <c r="BK86" s="1"/>
      <c r="BL86" s="1"/>
      <c r="BM86" s="43" t="s">
        <v>215</v>
      </c>
      <c r="BN86" s="43" t="s">
        <v>216</v>
      </c>
      <c r="BO86" s="1"/>
      <c r="BP86" s="1"/>
      <c r="BQ86" s="1"/>
    </row>
    <row r="87" spans="1:69">
      <c r="A87" s="61" t="s">
        <v>80</v>
      </c>
      <c r="B87" s="61" t="s">
        <v>81</v>
      </c>
      <c r="C87" s="39"/>
      <c r="D87" s="40"/>
      <c r="E87" s="41" t="s">
        <v>13</v>
      </c>
      <c r="F87" s="1"/>
      <c r="G87" s="1"/>
      <c r="H87" s="1"/>
      <c r="I87" s="43" t="s">
        <v>220</v>
      </c>
      <c r="J87" s="43" t="s">
        <v>220</v>
      </c>
      <c r="K87" s="1"/>
      <c r="L87" s="1"/>
      <c r="M87" s="1"/>
      <c r="N87" s="1"/>
      <c r="O87" s="1"/>
      <c r="P87" s="1"/>
      <c r="Q87" s="44" t="s">
        <v>269</v>
      </c>
      <c r="R87" s="44" t="s">
        <v>270</v>
      </c>
      <c r="S87" s="44"/>
      <c r="T87" s="44"/>
      <c r="U87" s="44" t="s">
        <v>273</v>
      </c>
      <c r="V87" s="44" t="s">
        <v>274</v>
      </c>
      <c r="W87" s="44" t="s">
        <v>275</v>
      </c>
      <c r="X87" s="44" t="s">
        <v>276</v>
      </c>
      <c r="Y87" s="44" t="s">
        <v>277</v>
      </c>
      <c r="Z87" s="44" t="s">
        <v>278</v>
      </c>
      <c r="AA87" s="44" t="s">
        <v>279</v>
      </c>
      <c r="AB87" s="44" t="s">
        <v>280</v>
      </c>
      <c r="AC87" s="44" t="s">
        <v>281</v>
      </c>
      <c r="AD87" s="44" t="s">
        <v>282</v>
      </c>
      <c r="AE87" s="44" t="s">
        <v>283</v>
      </c>
      <c r="AF87" s="44" t="s">
        <v>284</v>
      </c>
      <c r="AG87" s="44" t="s">
        <v>285</v>
      </c>
      <c r="AH87" s="44" t="s">
        <v>286</v>
      </c>
      <c r="AI87" s="44" t="s">
        <v>287</v>
      </c>
      <c r="AJ87" s="44" t="s">
        <v>288</v>
      </c>
      <c r="AK87" s="44" t="s">
        <v>289</v>
      </c>
      <c r="AL87" s="44" t="s">
        <v>290</v>
      </c>
      <c r="AM87" s="44" t="s">
        <v>291</v>
      </c>
      <c r="AN87" s="44"/>
      <c r="AO87" s="44" t="s">
        <v>293</v>
      </c>
      <c r="AP87" s="44" t="s">
        <v>294</v>
      </c>
      <c r="AQ87" s="44" t="s">
        <v>443</v>
      </c>
      <c r="AR87" s="44" t="s">
        <v>444</v>
      </c>
      <c r="AS87" s="44" t="s">
        <v>445</v>
      </c>
      <c r="AT87" s="44" t="s">
        <v>446</v>
      </c>
      <c r="AU87" s="1"/>
      <c r="AV87" s="1"/>
      <c r="AW87" s="1"/>
      <c r="AX87" s="1"/>
      <c r="AY87" s="43" t="s">
        <v>213</v>
      </c>
      <c r="AZ87" s="43" t="s">
        <v>214</v>
      </c>
      <c r="BA87" s="1"/>
      <c r="BB87" s="1"/>
      <c r="BC87" s="1"/>
      <c r="BD87" s="1"/>
      <c r="BE87" s="1"/>
      <c r="BF87" s="41" t="s">
        <v>233</v>
      </c>
      <c r="BH87" s="1"/>
      <c r="BI87" s="1"/>
      <c r="BJ87" s="1"/>
      <c r="BK87" s="43" t="s">
        <v>213</v>
      </c>
      <c r="BL87" s="43" t="s">
        <v>214</v>
      </c>
      <c r="BM87" s="1"/>
      <c r="BN87" s="1"/>
      <c r="BO87" s="1"/>
      <c r="BP87" s="1"/>
      <c r="BQ87" s="1"/>
    </row>
    <row r="88" spans="1:69">
      <c r="A88" t="s">
        <v>82</v>
      </c>
      <c r="B88" t="s">
        <v>83</v>
      </c>
      <c r="C88" s="39" t="s">
        <v>13</v>
      </c>
      <c r="D88" s="40"/>
      <c r="E88" s="41"/>
      <c r="F88" s="1"/>
      <c r="G88" s="1"/>
      <c r="H88" s="1"/>
      <c r="I88" s="1"/>
      <c r="J88" s="1"/>
      <c r="K88" s="43" t="s">
        <v>220</v>
      </c>
      <c r="L88" s="43" t="s">
        <v>220</v>
      </c>
      <c r="M88" s="1"/>
      <c r="N88" s="1"/>
      <c r="O88" s="1"/>
      <c r="P88" s="1"/>
      <c r="Q88" s="44" t="s">
        <v>269</v>
      </c>
      <c r="R88" s="44" t="s">
        <v>270</v>
      </c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 t="s">
        <v>443</v>
      </c>
      <c r="AR88" s="44"/>
      <c r="AS88" s="44"/>
      <c r="AT88" s="44"/>
      <c r="AU88" s="1"/>
      <c r="AV88" s="1"/>
      <c r="AW88" s="1"/>
      <c r="AX88" s="1"/>
      <c r="AY88" s="1"/>
      <c r="AZ88" s="1"/>
      <c r="BA88" s="43" t="s">
        <v>215</v>
      </c>
      <c r="BB88" s="43" t="s">
        <v>216</v>
      </c>
      <c r="BC88" s="1"/>
      <c r="BD88" s="1"/>
      <c r="BE88" s="1"/>
      <c r="BF88" s="39" t="s">
        <v>231</v>
      </c>
      <c r="BH88" s="1"/>
      <c r="BI88" s="1"/>
      <c r="BJ88" s="1"/>
      <c r="BK88" s="1"/>
      <c r="BL88" s="1"/>
      <c r="BM88" s="43" t="s">
        <v>215</v>
      </c>
      <c r="BN88" s="43" t="s">
        <v>216</v>
      </c>
      <c r="BO88" s="1"/>
      <c r="BP88" s="1"/>
      <c r="BQ88" s="1"/>
    </row>
    <row r="89" spans="1:69">
      <c r="A89" s="61" t="s">
        <v>84</v>
      </c>
      <c r="B89" s="61" t="s">
        <v>85</v>
      </c>
      <c r="C89" s="39"/>
      <c r="D89" s="40" t="s">
        <v>13</v>
      </c>
      <c r="E89" s="41"/>
      <c r="F89" s="1"/>
      <c r="G89" s="1"/>
      <c r="H89" s="1"/>
      <c r="I89" s="1"/>
      <c r="J89" s="1"/>
      <c r="K89" s="43" t="s">
        <v>220</v>
      </c>
      <c r="L89" s="43" t="s">
        <v>220</v>
      </c>
      <c r="M89" s="43" t="s">
        <v>220</v>
      </c>
      <c r="N89" s="1"/>
      <c r="O89" s="1"/>
      <c r="P89" s="1"/>
      <c r="Q89" s="44" t="s">
        <v>269</v>
      </c>
      <c r="R89" s="44" t="s">
        <v>270</v>
      </c>
      <c r="S89" s="44"/>
      <c r="T89" s="44" t="s">
        <v>272</v>
      </c>
      <c r="U89" s="44" t="s">
        <v>273</v>
      </c>
      <c r="V89" s="44" t="s">
        <v>274</v>
      </c>
      <c r="W89" s="44" t="s">
        <v>275</v>
      </c>
      <c r="X89" s="44" t="s">
        <v>276</v>
      </c>
      <c r="Y89" s="44" t="s">
        <v>277</v>
      </c>
      <c r="Z89" s="44" t="s">
        <v>278</v>
      </c>
      <c r="AA89" s="44" t="s">
        <v>279</v>
      </c>
      <c r="AB89" s="44" t="s">
        <v>280</v>
      </c>
      <c r="AC89" s="44" t="s">
        <v>281</v>
      </c>
      <c r="AD89" s="44" t="s">
        <v>282</v>
      </c>
      <c r="AE89" s="44" t="s">
        <v>283</v>
      </c>
      <c r="AF89" s="44" t="s">
        <v>284</v>
      </c>
      <c r="AG89" s="44" t="s">
        <v>285</v>
      </c>
      <c r="AH89" s="44" t="s">
        <v>286</v>
      </c>
      <c r="AI89" s="44" t="s">
        <v>287</v>
      </c>
      <c r="AJ89" s="44" t="s">
        <v>288</v>
      </c>
      <c r="AK89" s="44"/>
      <c r="AL89" s="44" t="s">
        <v>290</v>
      </c>
      <c r="AM89" s="44"/>
      <c r="AN89" s="44"/>
      <c r="AO89" s="44"/>
      <c r="AP89" s="44" t="s">
        <v>294</v>
      </c>
      <c r="AQ89" s="44" t="s">
        <v>443</v>
      </c>
      <c r="AR89" s="44" t="s">
        <v>444</v>
      </c>
      <c r="AS89" s="44" t="s">
        <v>445</v>
      </c>
      <c r="AT89" s="44" t="s">
        <v>446</v>
      </c>
      <c r="AU89" s="1"/>
      <c r="AV89" s="1"/>
      <c r="AW89" s="1"/>
      <c r="AX89" s="1"/>
      <c r="AY89" s="1"/>
      <c r="AZ89" s="1"/>
      <c r="BA89" s="43" t="s">
        <v>215</v>
      </c>
      <c r="BB89" s="43" t="s">
        <v>216</v>
      </c>
      <c r="BC89" s="43" t="s">
        <v>217</v>
      </c>
      <c r="BD89" s="1"/>
      <c r="BE89" s="1"/>
      <c r="BF89" s="40" t="s">
        <v>232</v>
      </c>
      <c r="BH89" s="1"/>
      <c r="BI89" s="1"/>
      <c r="BJ89" s="1"/>
      <c r="BK89" s="1"/>
      <c r="BL89" s="1"/>
      <c r="BM89" s="43" t="s">
        <v>215</v>
      </c>
      <c r="BN89" s="43" t="s">
        <v>216</v>
      </c>
      <c r="BO89" s="43" t="s">
        <v>217</v>
      </c>
      <c r="BP89" s="1"/>
      <c r="BQ89" s="1"/>
    </row>
    <row r="90" spans="1:69">
      <c r="A90" s="61" t="s">
        <v>357</v>
      </c>
      <c r="B90" s="61" t="s">
        <v>358</v>
      </c>
      <c r="C90" s="39"/>
      <c r="D90" s="40" t="s">
        <v>13</v>
      </c>
      <c r="E90" s="41"/>
      <c r="F90" s="1"/>
      <c r="G90" s="1"/>
      <c r="H90" s="1"/>
      <c r="I90" s="1"/>
      <c r="J90" s="1"/>
      <c r="K90" s="1"/>
      <c r="L90" s="43" t="s">
        <v>220</v>
      </c>
      <c r="M90" s="43" t="s">
        <v>220</v>
      </c>
      <c r="N90" s="1"/>
      <c r="O90" s="1"/>
      <c r="P90" s="1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 t="s">
        <v>283</v>
      </c>
      <c r="AF90" s="44" t="s">
        <v>284</v>
      </c>
      <c r="AG90" s="44" t="s">
        <v>285</v>
      </c>
      <c r="AH90" s="44" t="s">
        <v>286</v>
      </c>
      <c r="AI90" s="44" t="s">
        <v>287</v>
      </c>
      <c r="AJ90" s="44" t="s">
        <v>288</v>
      </c>
      <c r="AK90" s="44" t="s">
        <v>289</v>
      </c>
      <c r="AL90" s="44"/>
      <c r="AM90" s="44"/>
      <c r="AN90" s="44"/>
      <c r="AO90" s="44"/>
      <c r="AP90" s="44"/>
      <c r="AQ90" s="44"/>
      <c r="AR90" s="44"/>
      <c r="AS90" s="44"/>
      <c r="AT90" s="44" t="s">
        <v>446</v>
      </c>
      <c r="AU90" s="1"/>
      <c r="AV90" s="1"/>
      <c r="AW90" s="1"/>
      <c r="AX90" s="1"/>
      <c r="AY90" s="1"/>
      <c r="AZ90" s="1"/>
      <c r="BA90" s="1"/>
      <c r="BB90" s="43" t="s">
        <v>216</v>
      </c>
      <c r="BC90" s="43" t="s">
        <v>217</v>
      </c>
      <c r="BD90" s="1"/>
      <c r="BE90" s="1"/>
      <c r="BF90" s="40" t="s">
        <v>232</v>
      </c>
      <c r="BH90" s="1"/>
      <c r="BI90" s="1"/>
      <c r="BJ90" s="1"/>
      <c r="BK90" s="1"/>
      <c r="BL90" s="1"/>
      <c r="BM90" s="1"/>
      <c r="BN90" s="43" t="s">
        <v>216</v>
      </c>
      <c r="BO90" s="43" t="s">
        <v>217</v>
      </c>
      <c r="BP90" s="1"/>
      <c r="BQ90" s="1"/>
    </row>
    <row r="91" spans="1:69">
      <c r="A91" s="61" t="s">
        <v>86</v>
      </c>
      <c r="B91" s="61" t="s">
        <v>87</v>
      </c>
      <c r="C91" s="39"/>
      <c r="D91" s="40" t="s">
        <v>13</v>
      </c>
      <c r="E91" s="41"/>
      <c r="F91" s="1"/>
      <c r="G91" s="1"/>
      <c r="H91" s="1"/>
      <c r="I91" s="1"/>
      <c r="J91" s="1"/>
      <c r="K91" s="43" t="s">
        <v>220</v>
      </c>
      <c r="L91" s="43" t="s">
        <v>220</v>
      </c>
      <c r="M91" s="43" t="s">
        <v>220</v>
      </c>
      <c r="N91" s="1"/>
      <c r="O91" s="1"/>
      <c r="P91" s="1"/>
      <c r="Q91" s="44" t="s">
        <v>269</v>
      </c>
      <c r="R91" s="44" t="s">
        <v>270</v>
      </c>
      <c r="S91" s="44"/>
      <c r="T91" s="44"/>
      <c r="U91" s="44" t="s">
        <v>273</v>
      </c>
      <c r="V91" s="44" t="s">
        <v>274</v>
      </c>
      <c r="W91" s="44" t="s">
        <v>275</v>
      </c>
      <c r="X91" s="44" t="s">
        <v>276</v>
      </c>
      <c r="Y91" s="44" t="s">
        <v>277</v>
      </c>
      <c r="Z91" s="44" t="s">
        <v>278</v>
      </c>
      <c r="AA91" s="44" t="s">
        <v>279</v>
      </c>
      <c r="AB91" s="44" t="s">
        <v>280</v>
      </c>
      <c r="AC91" s="44" t="s">
        <v>281</v>
      </c>
      <c r="AD91" s="44" t="s">
        <v>282</v>
      </c>
      <c r="AE91" s="44" t="s">
        <v>283</v>
      </c>
      <c r="AF91" s="44" t="s">
        <v>284</v>
      </c>
      <c r="AG91" s="44" t="s">
        <v>285</v>
      </c>
      <c r="AH91" s="44" t="s">
        <v>286</v>
      </c>
      <c r="AI91" s="44" t="s">
        <v>287</v>
      </c>
      <c r="AJ91" s="44" t="s">
        <v>288</v>
      </c>
      <c r="AK91" s="44"/>
      <c r="AL91" s="44" t="s">
        <v>290</v>
      </c>
      <c r="AM91" s="44" t="s">
        <v>291</v>
      </c>
      <c r="AN91" s="44" t="s">
        <v>292</v>
      </c>
      <c r="AO91" s="44"/>
      <c r="AP91" s="44" t="s">
        <v>294</v>
      </c>
      <c r="AQ91" s="44" t="s">
        <v>443</v>
      </c>
      <c r="AR91" s="44" t="s">
        <v>444</v>
      </c>
      <c r="AS91" s="44" t="s">
        <v>445</v>
      </c>
      <c r="AT91" s="44" t="s">
        <v>446</v>
      </c>
      <c r="AU91" s="1"/>
      <c r="AV91" s="1"/>
      <c r="AW91" s="1"/>
      <c r="AX91" s="1"/>
      <c r="AY91" s="1"/>
      <c r="AZ91" s="1"/>
      <c r="BA91" s="43" t="s">
        <v>215</v>
      </c>
      <c r="BB91" s="43" t="s">
        <v>216</v>
      </c>
      <c r="BC91" s="43" t="s">
        <v>217</v>
      </c>
      <c r="BD91" s="1"/>
      <c r="BE91" s="1"/>
      <c r="BF91" s="40" t="s">
        <v>232</v>
      </c>
      <c r="BH91" s="1"/>
      <c r="BI91" s="1"/>
      <c r="BJ91" s="1"/>
      <c r="BK91" s="1"/>
      <c r="BL91" s="1"/>
      <c r="BM91" s="43" t="s">
        <v>215</v>
      </c>
      <c r="BN91" s="43" t="s">
        <v>216</v>
      </c>
      <c r="BO91" s="43" t="s">
        <v>217</v>
      </c>
      <c r="BP91" s="1"/>
      <c r="BQ91" s="1"/>
    </row>
    <row r="92" spans="1:69">
      <c r="A92" t="s">
        <v>359</v>
      </c>
      <c r="B92" t="s">
        <v>360</v>
      </c>
      <c r="C92" s="39"/>
      <c r="D92" s="40" t="s">
        <v>13</v>
      </c>
      <c r="E92" s="41"/>
      <c r="F92" s="1"/>
      <c r="G92" s="1"/>
      <c r="H92" s="1"/>
      <c r="I92" s="1"/>
      <c r="J92" s="1"/>
      <c r="K92" s="1"/>
      <c r="L92" s="43" t="s">
        <v>220</v>
      </c>
      <c r="M92" s="43" t="s">
        <v>220</v>
      </c>
      <c r="N92" s="43" t="s">
        <v>220</v>
      </c>
      <c r="O92" s="1"/>
      <c r="P92" s="1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 t="s">
        <v>289</v>
      </c>
      <c r="AL92" s="44"/>
      <c r="AM92" s="44"/>
      <c r="AN92" s="44"/>
      <c r="AO92" s="44"/>
      <c r="AP92" s="44"/>
      <c r="AQ92" s="44"/>
      <c r="AR92" s="44"/>
      <c r="AS92" s="44"/>
      <c r="AT92" s="44"/>
      <c r="AU92" s="1"/>
      <c r="AV92" s="1"/>
      <c r="AW92" s="1"/>
      <c r="AX92" s="1"/>
      <c r="AY92" s="1"/>
      <c r="AZ92" s="1"/>
      <c r="BA92" s="1"/>
      <c r="BB92" s="43" t="s">
        <v>216</v>
      </c>
      <c r="BC92" s="43" t="s">
        <v>217</v>
      </c>
      <c r="BD92" s="43" t="s">
        <v>218</v>
      </c>
      <c r="BE92" s="1"/>
      <c r="BF92" s="40" t="s">
        <v>232</v>
      </c>
      <c r="BH92" s="1"/>
      <c r="BI92" s="1"/>
      <c r="BJ92" s="1"/>
      <c r="BK92" s="1"/>
      <c r="BL92" s="1"/>
      <c r="BM92" s="1"/>
      <c r="BN92" s="43" t="s">
        <v>216</v>
      </c>
      <c r="BO92" s="43" t="s">
        <v>217</v>
      </c>
      <c r="BP92" s="43" t="s">
        <v>218</v>
      </c>
      <c r="BQ92" s="1"/>
    </row>
    <row r="93" spans="1:69">
      <c r="A93" s="61" t="s">
        <v>88</v>
      </c>
      <c r="B93" s="61" t="s">
        <v>89</v>
      </c>
      <c r="C93" s="39"/>
      <c r="D93" s="40"/>
      <c r="E93" s="41" t="s">
        <v>13</v>
      </c>
      <c r="F93" s="1"/>
      <c r="G93" s="1"/>
      <c r="H93" s="1"/>
      <c r="I93" s="1"/>
      <c r="J93" s="43" t="s">
        <v>220</v>
      </c>
      <c r="K93" s="43" t="s">
        <v>220</v>
      </c>
      <c r="L93" s="43" t="s">
        <v>220</v>
      </c>
      <c r="M93" s="43" t="s">
        <v>220</v>
      </c>
      <c r="N93" s="1"/>
      <c r="O93" s="1"/>
      <c r="P93" s="1"/>
      <c r="Q93" s="44" t="s">
        <v>269</v>
      </c>
      <c r="R93" s="44" t="s">
        <v>270</v>
      </c>
      <c r="S93" s="44"/>
      <c r="T93" s="44"/>
      <c r="U93" s="44" t="s">
        <v>273</v>
      </c>
      <c r="V93" s="44" t="s">
        <v>274</v>
      </c>
      <c r="W93" s="44" t="s">
        <v>275</v>
      </c>
      <c r="X93" s="44" t="s">
        <v>276</v>
      </c>
      <c r="Y93" s="44" t="s">
        <v>277</v>
      </c>
      <c r="Z93" s="44" t="s">
        <v>278</v>
      </c>
      <c r="AA93" s="44" t="s">
        <v>279</v>
      </c>
      <c r="AB93" s="44" t="s">
        <v>280</v>
      </c>
      <c r="AC93" s="44" t="s">
        <v>281</v>
      </c>
      <c r="AD93" s="44" t="s">
        <v>282</v>
      </c>
      <c r="AE93" s="44" t="s">
        <v>283</v>
      </c>
      <c r="AF93" s="44" t="s">
        <v>284</v>
      </c>
      <c r="AG93" s="44" t="s">
        <v>285</v>
      </c>
      <c r="AH93" s="44" t="s">
        <v>286</v>
      </c>
      <c r="AI93" s="44" t="s">
        <v>287</v>
      </c>
      <c r="AJ93" s="44" t="s">
        <v>288</v>
      </c>
      <c r="AK93" s="44"/>
      <c r="AL93" s="44"/>
      <c r="AM93" s="44" t="s">
        <v>291</v>
      </c>
      <c r="AN93" s="44"/>
      <c r="AO93" s="44"/>
      <c r="AP93" s="44" t="s">
        <v>294</v>
      </c>
      <c r="AQ93" s="44" t="s">
        <v>443</v>
      </c>
      <c r="AR93" s="44" t="s">
        <v>444</v>
      </c>
      <c r="AS93" s="44" t="s">
        <v>445</v>
      </c>
      <c r="AT93" s="44" t="s">
        <v>446</v>
      </c>
      <c r="AU93" s="1"/>
      <c r="AV93" s="1"/>
      <c r="AW93" s="1"/>
      <c r="AX93" s="1"/>
      <c r="AY93" s="1"/>
      <c r="AZ93" s="43" t="s">
        <v>214</v>
      </c>
      <c r="BA93" s="43" t="s">
        <v>215</v>
      </c>
      <c r="BB93" s="43" t="s">
        <v>216</v>
      </c>
      <c r="BC93" s="43" t="s">
        <v>217</v>
      </c>
      <c r="BD93" s="1"/>
      <c r="BE93" s="1"/>
      <c r="BF93" s="41" t="s">
        <v>233</v>
      </c>
      <c r="BH93" s="1"/>
      <c r="BI93" s="1"/>
      <c r="BJ93" s="1"/>
      <c r="BK93" s="1"/>
      <c r="BL93" s="43" t="s">
        <v>214</v>
      </c>
      <c r="BM93" s="43" t="s">
        <v>215</v>
      </c>
      <c r="BN93" s="43" t="s">
        <v>216</v>
      </c>
      <c r="BO93" s="43" t="s">
        <v>217</v>
      </c>
      <c r="BP93" s="1"/>
      <c r="BQ93" s="1"/>
    </row>
    <row r="94" spans="1:69">
      <c r="A94" t="s">
        <v>206</v>
      </c>
      <c r="B94" t="s">
        <v>90</v>
      </c>
      <c r="C94" s="39"/>
      <c r="D94" s="40" t="s">
        <v>13</v>
      </c>
      <c r="E94" s="41"/>
      <c r="F94" s="1"/>
      <c r="G94" s="1"/>
      <c r="H94" s="1"/>
      <c r="I94" s="1"/>
      <c r="J94" s="43" t="s">
        <v>220</v>
      </c>
      <c r="K94" s="43" t="s">
        <v>220</v>
      </c>
      <c r="L94" s="1"/>
      <c r="M94" s="1"/>
      <c r="N94" s="1"/>
      <c r="O94" s="1"/>
      <c r="P94" s="1"/>
      <c r="Q94" s="44" t="s">
        <v>269</v>
      </c>
      <c r="R94" s="44" t="s">
        <v>270</v>
      </c>
      <c r="S94" s="44"/>
      <c r="T94" s="44"/>
      <c r="U94" s="44" t="s">
        <v>273</v>
      </c>
      <c r="V94" s="44" t="s">
        <v>274</v>
      </c>
      <c r="W94" s="44" t="s">
        <v>275</v>
      </c>
      <c r="X94" s="44" t="s">
        <v>276</v>
      </c>
      <c r="Y94" s="44" t="s">
        <v>277</v>
      </c>
      <c r="Z94" s="44" t="s">
        <v>278</v>
      </c>
      <c r="AA94" s="44" t="s">
        <v>279</v>
      </c>
      <c r="AB94" s="44" t="s">
        <v>280</v>
      </c>
      <c r="AC94" s="44" t="s">
        <v>281</v>
      </c>
      <c r="AD94" s="44" t="s">
        <v>282</v>
      </c>
      <c r="AE94" s="44" t="s">
        <v>283</v>
      </c>
      <c r="AF94" s="44" t="s">
        <v>284</v>
      </c>
      <c r="AG94" s="44" t="s">
        <v>285</v>
      </c>
      <c r="AH94" s="44" t="s">
        <v>286</v>
      </c>
      <c r="AI94" s="44" t="s">
        <v>287</v>
      </c>
      <c r="AJ94" s="44" t="s">
        <v>288</v>
      </c>
      <c r="AK94" s="44"/>
      <c r="AL94" s="44" t="s">
        <v>290</v>
      </c>
      <c r="AM94" s="44"/>
      <c r="AN94" s="44"/>
      <c r="AO94" s="44"/>
      <c r="AP94" s="44" t="s">
        <v>294</v>
      </c>
      <c r="AQ94" s="44" t="s">
        <v>443</v>
      </c>
      <c r="AR94" s="44" t="s">
        <v>444</v>
      </c>
      <c r="AS94" s="44" t="s">
        <v>445</v>
      </c>
      <c r="AT94" s="44" t="s">
        <v>446</v>
      </c>
      <c r="AU94" s="1"/>
      <c r="AV94" s="1"/>
      <c r="AW94" s="1"/>
      <c r="AX94" s="1"/>
      <c r="AY94" s="1"/>
      <c r="AZ94" s="43" t="s">
        <v>214</v>
      </c>
      <c r="BA94" s="43" t="s">
        <v>215</v>
      </c>
      <c r="BB94" s="1"/>
      <c r="BC94" s="1"/>
      <c r="BD94" s="1"/>
      <c r="BE94" s="1"/>
      <c r="BF94" s="40" t="s">
        <v>232</v>
      </c>
      <c r="BH94" s="1"/>
      <c r="BI94" s="1"/>
      <c r="BJ94" s="1"/>
      <c r="BK94" s="1"/>
      <c r="BL94" s="43" t="s">
        <v>214</v>
      </c>
      <c r="BM94" s="43" t="s">
        <v>215</v>
      </c>
      <c r="BN94" s="1"/>
      <c r="BO94" s="1"/>
      <c r="BP94" s="1"/>
      <c r="BQ94" s="1"/>
    </row>
    <row r="95" spans="1:69">
      <c r="A95" s="61" t="s">
        <v>361</v>
      </c>
      <c r="B95" s="61" t="s">
        <v>362</v>
      </c>
      <c r="C95" s="39"/>
      <c r="D95" s="40" t="s">
        <v>13</v>
      </c>
      <c r="E95" s="4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 t="s">
        <v>293</v>
      </c>
      <c r="AP95" s="44"/>
      <c r="AQ95" s="44"/>
      <c r="AR95" s="44"/>
      <c r="AS95" s="44"/>
      <c r="AT95" s="44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40" t="s">
        <v>232</v>
      </c>
      <c r="BH95" s="1"/>
      <c r="BI95" s="1"/>
      <c r="BJ95" s="1"/>
      <c r="BK95" s="1"/>
      <c r="BL95" s="1"/>
      <c r="BM95" s="1"/>
      <c r="BN95" s="1"/>
      <c r="BO95" s="1"/>
      <c r="BP95" s="1"/>
      <c r="BQ95" s="1"/>
    </row>
    <row r="96" spans="1:69">
      <c r="A96" s="61" t="s">
        <v>91</v>
      </c>
      <c r="B96" s="61" t="s">
        <v>92</v>
      </c>
      <c r="C96" s="39" t="s">
        <v>13</v>
      </c>
      <c r="D96" s="40"/>
      <c r="E96" s="41"/>
      <c r="F96" s="1"/>
      <c r="G96" s="1"/>
      <c r="H96" s="1"/>
      <c r="I96" s="1"/>
      <c r="J96" s="43" t="s">
        <v>220</v>
      </c>
      <c r="K96" s="43" t="s">
        <v>220</v>
      </c>
      <c r="L96" s="1"/>
      <c r="M96" s="1"/>
      <c r="N96" s="1"/>
      <c r="O96" s="1"/>
      <c r="P96" s="1"/>
      <c r="Q96" s="44" t="s">
        <v>269</v>
      </c>
      <c r="R96" s="44" t="s">
        <v>270</v>
      </c>
      <c r="S96" s="44" t="s">
        <v>271</v>
      </c>
      <c r="T96" s="44" t="s">
        <v>272</v>
      </c>
      <c r="U96" s="44" t="s">
        <v>273</v>
      </c>
      <c r="V96" s="44" t="s">
        <v>274</v>
      </c>
      <c r="W96" s="44" t="s">
        <v>275</v>
      </c>
      <c r="X96" s="44" t="s">
        <v>276</v>
      </c>
      <c r="Y96" s="44" t="s">
        <v>277</v>
      </c>
      <c r="Z96" s="44" t="s">
        <v>278</v>
      </c>
      <c r="AA96" s="44" t="s">
        <v>279</v>
      </c>
      <c r="AB96" s="44" t="s">
        <v>280</v>
      </c>
      <c r="AC96" s="44" t="s">
        <v>281</v>
      </c>
      <c r="AD96" s="44" t="s">
        <v>282</v>
      </c>
      <c r="AE96" s="44" t="s">
        <v>283</v>
      </c>
      <c r="AF96" s="44" t="s">
        <v>284</v>
      </c>
      <c r="AG96" s="44" t="s">
        <v>285</v>
      </c>
      <c r="AH96" s="44" t="s">
        <v>286</v>
      </c>
      <c r="AI96" s="44" t="s">
        <v>287</v>
      </c>
      <c r="AJ96" s="44" t="s">
        <v>288</v>
      </c>
      <c r="AK96" s="44" t="s">
        <v>289</v>
      </c>
      <c r="AL96" s="44" t="s">
        <v>290</v>
      </c>
      <c r="AM96" s="44" t="s">
        <v>291</v>
      </c>
      <c r="AN96" s="44" t="s">
        <v>292</v>
      </c>
      <c r="AO96" s="44"/>
      <c r="AP96" s="44" t="s">
        <v>294</v>
      </c>
      <c r="AQ96" s="44" t="s">
        <v>443</v>
      </c>
      <c r="AR96" s="44" t="s">
        <v>444</v>
      </c>
      <c r="AS96" s="44" t="s">
        <v>445</v>
      </c>
      <c r="AT96" s="44" t="s">
        <v>446</v>
      </c>
      <c r="AU96" s="1"/>
      <c r="AV96" s="1"/>
      <c r="AW96" s="1"/>
      <c r="AX96" s="1"/>
      <c r="AY96" s="1"/>
      <c r="AZ96" s="43" t="s">
        <v>214</v>
      </c>
      <c r="BA96" s="43" t="s">
        <v>215</v>
      </c>
      <c r="BB96" s="1"/>
      <c r="BC96" s="1"/>
      <c r="BD96" s="1"/>
      <c r="BE96" s="1"/>
      <c r="BF96" s="39" t="s">
        <v>231</v>
      </c>
      <c r="BH96" s="1"/>
      <c r="BI96" s="1"/>
      <c r="BJ96" s="1"/>
      <c r="BK96" s="1"/>
      <c r="BL96" s="43" t="s">
        <v>214</v>
      </c>
      <c r="BM96" s="43" t="s">
        <v>215</v>
      </c>
      <c r="BN96" s="1"/>
      <c r="BO96" s="1"/>
      <c r="BP96" s="1"/>
      <c r="BQ96" s="1"/>
    </row>
    <row r="97" spans="1:69">
      <c r="A97" s="61" t="s">
        <v>93</v>
      </c>
      <c r="B97" s="61" t="s">
        <v>94</v>
      </c>
      <c r="C97" s="39" t="s">
        <v>13</v>
      </c>
      <c r="D97" s="40"/>
      <c r="E97" s="41"/>
      <c r="F97" s="1"/>
      <c r="G97" s="1"/>
      <c r="H97" s="1"/>
      <c r="I97" s="43" t="s">
        <v>220</v>
      </c>
      <c r="J97" s="43" t="s">
        <v>220</v>
      </c>
      <c r="K97" s="1"/>
      <c r="L97" s="1"/>
      <c r="M97" s="1"/>
      <c r="N97" s="1"/>
      <c r="O97" s="1"/>
      <c r="P97" s="1"/>
      <c r="Q97" s="44" t="s">
        <v>269</v>
      </c>
      <c r="R97" s="44" t="s">
        <v>270</v>
      </c>
      <c r="S97" s="44" t="s">
        <v>271</v>
      </c>
      <c r="T97" s="44" t="s">
        <v>272</v>
      </c>
      <c r="U97" s="44" t="s">
        <v>273</v>
      </c>
      <c r="V97" s="44" t="s">
        <v>274</v>
      </c>
      <c r="W97" s="44" t="s">
        <v>275</v>
      </c>
      <c r="X97" s="44" t="s">
        <v>276</v>
      </c>
      <c r="Y97" s="44" t="s">
        <v>277</v>
      </c>
      <c r="Z97" s="44" t="s">
        <v>278</v>
      </c>
      <c r="AA97" s="44" t="s">
        <v>279</v>
      </c>
      <c r="AB97" s="44" t="s">
        <v>280</v>
      </c>
      <c r="AC97" s="44" t="s">
        <v>281</v>
      </c>
      <c r="AD97" s="44" t="s">
        <v>282</v>
      </c>
      <c r="AE97" s="44" t="s">
        <v>283</v>
      </c>
      <c r="AF97" s="44" t="s">
        <v>284</v>
      </c>
      <c r="AG97" s="44" t="s">
        <v>285</v>
      </c>
      <c r="AH97" s="44" t="s">
        <v>286</v>
      </c>
      <c r="AI97" s="44" t="s">
        <v>287</v>
      </c>
      <c r="AJ97" s="44" t="s">
        <v>288</v>
      </c>
      <c r="AK97" s="44" t="s">
        <v>289</v>
      </c>
      <c r="AL97" s="44" t="s">
        <v>290</v>
      </c>
      <c r="AM97" s="44" t="s">
        <v>291</v>
      </c>
      <c r="AN97" s="44" t="s">
        <v>292</v>
      </c>
      <c r="AO97" s="44" t="s">
        <v>293</v>
      </c>
      <c r="AP97" s="44" t="s">
        <v>294</v>
      </c>
      <c r="AQ97" s="44" t="s">
        <v>443</v>
      </c>
      <c r="AR97" s="44" t="s">
        <v>444</v>
      </c>
      <c r="AS97" s="44" t="s">
        <v>445</v>
      </c>
      <c r="AT97" s="44" t="s">
        <v>446</v>
      </c>
      <c r="AU97" s="1"/>
      <c r="AV97" s="1"/>
      <c r="AW97" s="1"/>
      <c r="AX97" s="1"/>
      <c r="AY97" s="43" t="s">
        <v>213</v>
      </c>
      <c r="AZ97" s="43" t="s">
        <v>214</v>
      </c>
      <c r="BA97" s="1"/>
      <c r="BB97" s="1"/>
      <c r="BC97" s="1"/>
      <c r="BD97" s="1"/>
      <c r="BE97" s="1"/>
      <c r="BF97" s="39" t="s">
        <v>231</v>
      </c>
      <c r="BH97" s="1"/>
      <c r="BI97" s="1"/>
      <c r="BJ97" s="1"/>
      <c r="BK97" s="43" t="s">
        <v>213</v>
      </c>
      <c r="BL97" s="43" t="s">
        <v>214</v>
      </c>
      <c r="BM97" s="1"/>
      <c r="BN97" s="1"/>
      <c r="BO97" s="1"/>
      <c r="BP97" s="1"/>
      <c r="BQ97" s="1"/>
    </row>
    <row r="98" spans="1:69">
      <c r="A98" t="s">
        <v>95</v>
      </c>
      <c r="B98" t="s">
        <v>96</v>
      </c>
      <c r="C98" s="39"/>
      <c r="D98" s="40"/>
      <c r="E98" s="41" t="s">
        <v>13</v>
      </c>
      <c r="F98" s="1"/>
      <c r="G98" s="1"/>
      <c r="H98" s="1"/>
      <c r="I98" s="43" t="s">
        <v>220</v>
      </c>
      <c r="J98" s="43" t="s">
        <v>220</v>
      </c>
      <c r="K98" s="43" t="s">
        <v>220</v>
      </c>
      <c r="L98" s="43" t="s">
        <v>220</v>
      </c>
      <c r="M98" s="1"/>
      <c r="N98" s="1"/>
      <c r="O98" s="1"/>
      <c r="P98" s="1"/>
      <c r="Q98" s="44" t="s">
        <v>269</v>
      </c>
      <c r="R98" s="44" t="s">
        <v>270</v>
      </c>
      <c r="S98" s="44" t="s">
        <v>271</v>
      </c>
      <c r="T98" s="44"/>
      <c r="U98" s="44" t="s">
        <v>273</v>
      </c>
      <c r="V98" s="44" t="s">
        <v>274</v>
      </c>
      <c r="W98" s="44" t="s">
        <v>275</v>
      </c>
      <c r="X98" s="44" t="s">
        <v>276</v>
      </c>
      <c r="Y98" s="44" t="s">
        <v>277</v>
      </c>
      <c r="Z98" s="44" t="s">
        <v>278</v>
      </c>
      <c r="AA98" s="44" t="s">
        <v>279</v>
      </c>
      <c r="AB98" s="44" t="s">
        <v>280</v>
      </c>
      <c r="AC98" s="44" t="s">
        <v>281</v>
      </c>
      <c r="AD98" s="44" t="s">
        <v>282</v>
      </c>
      <c r="AE98" s="44" t="s">
        <v>283</v>
      </c>
      <c r="AF98" s="44" t="s">
        <v>284</v>
      </c>
      <c r="AG98" s="44" t="s">
        <v>285</v>
      </c>
      <c r="AH98" s="44" t="s">
        <v>286</v>
      </c>
      <c r="AI98" s="44" t="s">
        <v>287</v>
      </c>
      <c r="AJ98" s="44" t="s">
        <v>288</v>
      </c>
      <c r="AK98" s="44" t="s">
        <v>289</v>
      </c>
      <c r="AL98" s="44" t="s">
        <v>290</v>
      </c>
      <c r="AM98" s="44" t="s">
        <v>291</v>
      </c>
      <c r="AN98" s="44"/>
      <c r="AO98" s="44"/>
      <c r="AP98" s="44" t="s">
        <v>294</v>
      </c>
      <c r="AQ98" s="44" t="s">
        <v>443</v>
      </c>
      <c r="AR98" s="44" t="s">
        <v>444</v>
      </c>
      <c r="AS98" s="44" t="s">
        <v>445</v>
      </c>
      <c r="AT98" s="44" t="s">
        <v>446</v>
      </c>
      <c r="AU98" s="1"/>
      <c r="AV98" s="1"/>
      <c r="AW98" s="1"/>
      <c r="AX98" s="1"/>
      <c r="AY98" s="43" t="s">
        <v>213</v>
      </c>
      <c r="AZ98" s="43" t="s">
        <v>214</v>
      </c>
      <c r="BA98" s="43" t="s">
        <v>215</v>
      </c>
      <c r="BB98" s="43" t="s">
        <v>216</v>
      </c>
      <c r="BC98" s="1"/>
      <c r="BD98" s="1"/>
      <c r="BE98" s="1"/>
      <c r="BF98" s="41" t="s">
        <v>233</v>
      </c>
      <c r="BH98" s="1"/>
      <c r="BI98" s="1"/>
      <c r="BJ98" s="1"/>
      <c r="BK98" s="43" t="s">
        <v>213</v>
      </c>
      <c r="BL98" s="43" t="s">
        <v>214</v>
      </c>
      <c r="BM98" s="43" t="s">
        <v>215</v>
      </c>
      <c r="BN98" s="43" t="s">
        <v>216</v>
      </c>
      <c r="BO98" s="1"/>
      <c r="BP98" s="1"/>
      <c r="BQ98" s="1"/>
    </row>
    <row r="99" spans="1:69">
      <c r="A99" t="s">
        <v>97</v>
      </c>
      <c r="B99" t="s">
        <v>98</v>
      </c>
      <c r="C99" s="39"/>
      <c r="D99" s="40" t="s">
        <v>13</v>
      </c>
      <c r="E99" s="41"/>
      <c r="F99" s="1"/>
      <c r="G99" s="1"/>
      <c r="H99" s="1"/>
      <c r="I99" s="1"/>
      <c r="J99" s="1"/>
      <c r="K99" s="43" t="s">
        <v>220</v>
      </c>
      <c r="L99" s="43" t="s">
        <v>220</v>
      </c>
      <c r="M99" s="43" t="s">
        <v>220</v>
      </c>
      <c r="N99" s="1"/>
      <c r="O99" s="1"/>
      <c r="P99" s="1"/>
      <c r="Q99" s="44" t="s">
        <v>269</v>
      </c>
      <c r="R99" s="44" t="s">
        <v>270</v>
      </c>
      <c r="S99" s="44" t="s">
        <v>271</v>
      </c>
      <c r="T99" s="44"/>
      <c r="U99" s="44" t="s">
        <v>273</v>
      </c>
      <c r="V99" s="44" t="s">
        <v>274</v>
      </c>
      <c r="W99" s="44" t="s">
        <v>275</v>
      </c>
      <c r="X99" s="44" t="s">
        <v>276</v>
      </c>
      <c r="Y99" s="44" t="s">
        <v>277</v>
      </c>
      <c r="Z99" s="44" t="s">
        <v>278</v>
      </c>
      <c r="AA99" s="44" t="s">
        <v>279</v>
      </c>
      <c r="AB99" s="44" t="s">
        <v>280</v>
      </c>
      <c r="AC99" s="44" t="s">
        <v>281</v>
      </c>
      <c r="AD99" s="44" t="s">
        <v>282</v>
      </c>
      <c r="AE99" s="44" t="s">
        <v>283</v>
      </c>
      <c r="AF99" s="44" t="s">
        <v>284</v>
      </c>
      <c r="AG99" s="44" t="s">
        <v>285</v>
      </c>
      <c r="AH99" s="44" t="s">
        <v>286</v>
      </c>
      <c r="AI99" s="44" t="s">
        <v>287</v>
      </c>
      <c r="AJ99" s="44" t="s">
        <v>288</v>
      </c>
      <c r="AK99" s="44"/>
      <c r="AL99" s="44" t="s">
        <v>290</v>
      </c>
      <c r="AM99" s="44"/>
      <c r="AN99" s="44"/>
      <c r="AO99" s="44"/>
      <c r="AP99" s="44" t="s">
        <v>294</v>
      </c>
      <c r="AQ99" s="44" t="s">
        <v>443</v>
      </c>
      <c r="AR99" s="44" t="s">
        <v>444</v>
      </c>
      <c r="AS99" s="44" t="s">
        <v>445</v>
      </c>
      <c r="AT99" s="44" t="s">
        <v>446</v>
      </c>
      <c r="AU99" s="1"/>
      <c r="AV99" s="1"/>
      <c r="AW99" s="1"/>
      <c r="AX99" s="1"/>
      <c r="AY99" s="1"/>
      <c r="AZ99" s="1"/>
      <c r="BA99" s="43" t="s">
        <v>215</v>
      </c>
      <c r="BB99" s="43" t="s">
        <v>216</v>
      </c>
      <c r="BC99" s="43" t="s">
        <v>217</v>
      </c>
      <c r="BD99" s="1"/>
      <c r="BE99" s="1"/>
      <c r="BF99" s="40" t="s">
        <v>232</v>
      </c>
      <c r="BH99" s="1"/>
      <c r="BI99" s="1"/>
      <c r="BJ99" s="1"/>
      <c r="BK99" s="1"/>
      <c r="BL99" s="1"/>
      <c r="BM99" s="43" t="s">
        <v>215</v>
      </c>
      <c r="BN99" s="43" t="s">
        <v>216</v>
      </c>
      <c r="BO99" s="43" t="s">
        <v>217</v>
      </c>
      <c r="BP99" s="1"/>
      <c r="BQ99" s="1"/>
    </row>
    <row r="100" spans="1:69">
      <c r="A100" s="61" t="s">
        <v>363</v>
      </c>
      <c r="B100" s="61" t="s">
        <v>364</v>
      </c>
      <c r="C100" s="39"/>
      <c r="D100" s="40" t="s">
        <v>13</v>
      </c>
      <c r="E100" s="41"/>
      <c r="F100" s="1"/>
      <c r="G100" s="1"/>
      <c r="H100" s="1"/>
      <c r="I100" s="1"/>
      <c r="J100" s="1"/>
      <c r="K100" s="43" t="s">
        <v>220</v>
      </c>
      <c r="L100" s="43" t="s">
        <v>220</v>
      </c>
      <c r="M100" s="1"/>
      <c r="N100" s="1"/>
      <c r="O100" s="1"/>
      <c r="P100" s="1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 t="s">
        <v>290</v>
      </c>
      <c r="AM100" s="44"/>
      <c r="AN100" s="44"/>
      <c r="AO100" s="44"/>
      <c r="AP100" s="44"/>
      <c r="AQ100" s="44"/>
      <c r="AR100" s="44"/>
      <c r="AS100" s="44"/>
      <c r="AT100" s="44"/>
      <c r="AU100" s="1"/>
      <c r="AV100" s="1"/>
      <c r="AW100" s="1"/>
      <c r="AX100" s="1"/>
      <c r="AY100" s="1"/>
      <c r="AZ100" s="1"/>
      <c r="BA100" s="43" t="s">
        <v>215</v>
      </c>
      <c r="BB100" s="43" t="s">
        <v>216</v>
      </c>
      <c r="BC100" s="1"/>
      <c r="BD100" s="1"/>
      <c r="BE100" s="1"/>
      <c r="BF100" s="40" t="s">
        <v>232</v>
      </c>
      <c r="BH100" s="1"/>
      <c r="BI100" s="1"/>
      <c r="BJ100" s="1"/>
      <c r="BK100" s="1"/>
      <c r="BL100" s="1"/>
      <c r="BM100" s="43" t="s">
        <v>215</v>
      </c>
      <c r="BN100" s="43" t="s">
        <v>216</v>
      </c>
      <c r="BO100" s="1"/>
      <c r="BP100" s="1"/>
      <c r="BQ100" s="1"/>
    </row>
    <row r="101" spans="1:69">
      <c r="A101" s="61" t="s">
        <v>365</v>
      </c>
      <c r="B101" s="61" t="s">
        <v>366</v>
      </c>
      <c r="C101" s="39"/>
      <c r="D101" s="40"/>
      <c r="E101" s="41" t="s">
        <v>13</v>
      </c>
      <c r="F101" s="1"/>
      <c r="G101" s="1"/>
      <c r="H101" s="1"/>
      <c r="I101" s="1"/>
      <c r="J101" s="43" t="s">
        <v>220</v>
      </c>
      <c r="K101" s="43" t="s">
        <v>220</v>
      </c>
      <c r="L101" s="1"/>
      <c r="M101" s="1"/>
      <c r="N101" s="1"/>
      <c r="O101" s="1"/>
      <c r="P101" s="1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 t="s">
        <v>291</v>
      </c>
      <c r="AN101" s="44"/>
      <c r="AO101" s="44"/>
      <c r="AP101" s="44"/>
      <c r="AQ101" s="44"/>
      <c r="AR101" s="44"/>
      <c r="AS101" s="44"/>
      <c r="AT101" s="44"/>
      <c r="AU101" s="1"/>
      <c r="AV101" s="1"/>
      <c r="AW101" s="1"/>
      <c r="AX101" s="1"/>
      <c r="AY101" s="1"/>
      <c r="AZ101" s="43" t="s">
        <v>214</v>
      </c>
      <c r="BA101" s="43" t="s">
        <v>215</v>
      </c>
      <c r="BB101" s="1"/>
      <c r="BC101" s="1"/>
      <c r="BD101" s="1"/>
      <c r="BE101" s="1"/>
      <c r="BF101" s="41" t="s">
        <v>233</v>
      </c>
      <c r="BH101" s="1"/>
      <c r="BI101" s="1"/>
      <c r="BJ101" s="1"/>
      <c r="BK101" s="1"/>
      <c r="BL101" s="43" t="s">
        <v>214</v>
      </c>
      <c r="BM101" s="43" t="s">
        <v>215</v>
      </c>
      <c r="BN101" s="1"/>
      <c r="BO101" s="1"/>
      <c r="BP101" s="1"/>
      <c r="BQ101" s="1"/>
    </row>
    <row r="102" spans="1:69">
      <c r="A102" t="s">
        <v>100</v>
      </c>
      <c r="B102" t="s">
        <v>99</v>
      </c>
      <c r="C102" s="39" t="s">
        <v>13</v>
      </c>
      <c r="D102" s="40"/>
      <c r="E102" s="41"/>
      <c r="F102" s="1"/>
      <c r="G102" s="1"/>
      <c r="H102" s="1"/>
      <c r="I102" s="43" t="s">
        <v>220</v>
      </c>
      <c r="J102" s="43" t="s">
        <v>220</v>
      </c>
      <c r="K102" s="43" t="s">
        <v>220</v>
      </c>
      <c r="L102" s="1"/>
      <c r="M102" s="1"/>
      <c r="N102" s="1"/>
      <c r="O102" s="1"/>
      <c r="P102" s="1"/>
      <c r="Q102" s="44" t="s">
        <v>269</v>
      </c>
      <c r="R102" s="44" t="s">
        <v>270</v>
      </c>
      <c r="S102" s="44" t="s">
        <v>271</v>
      </c>
      <c r="T102" s="44"/>
      <c r="U102" s="44" t="s">
        <v>273</v>
      </c>
      <c r="V102" s="44" t="s">
        <v>274</v>
      </c>
      <c r="W102" s="44" t="s">
        <v>275</v>
      </c>
      <c r="X102" s="44" t="s">
        <v>276</v>
      </c>
      <c r="Y102" s="44" t="s">
        <v>277</v>
      </c>
      <c r="Z102" s="44" t="s">
        <v>278</v>
      </c>
      <c r="AA102" s="44" t="s">
        <v>279</v>
      </c>
      <c r="AB102" s="44" t="s">
        <v>280</v>
      </c>
      <c r="AC102" s="44" t="s">
        <v>281</v>
      </c>
      <c r="AD102" s="44" t="s">
        <v>282</v>
      </c>
      <c r="AE102" s="44"/>
      <c r="AF102" s="44"/>
      <c r="AG102" s="44"/>
      <c r="AH102" s="44"/>
      <c r="AI102" s="44"/>
      <c r="AJ102" s="44"/>
      <c r="AK102" s="44"/>
      <c r="AL102" s="44" t="s">
        <v>290</v>
      </c>
      <c r="AM102" s="44"/>
      <c r="AN102" s="44"/>
      <c r="AO102" s="44"/>
      <c r="AP102" s="44" t="s">
        <v>294</v>
      </c>
      <c r="AQ102" s="44" t="s">
        <v>443</v>
      </c>
      <c r="AR102" s="44" t="s">
        <v>444</v>
      </c>
      <c r="AS102" s="44" t="s">
        <v>445</v>
      </c>
      <c r="AT102" s="44"/>
      <c r="AU102" s="1"/>
      <c r="AV102" s="1"/>
      <c r="AW102" s="1"/>
      <c r="AX102" s="1"/>
      <c r="AY102" s="43" t="s">
        <v>213</v>
      </c>
      <c r="AZ102" s="43" t="s">
        <v>214</v>
      </c>
      <c r="BA102" s="43" t="s">
        <v>215</v>
      </c>
      <c r="BB102" s="1"/>
      <c r="BC102" s="1"/>
      <c r="BD102" s="1"/>
      <c r="BE102" s="1"/>
      <c r="BF102" s="39" t="s">
        <v>231</v>
      </c>
      <c r="BH102" s="1"/>
      <c r="BI102" s="1"/>
      <c r="BJ102" s="1"/>
      <c r="BK102" s="43" t="s">
        <v>213</v>
      </c>
      <c r="BL102" s="43" t="s">
        <v>214</v>
      </c>
      <c r="BM102" s="43" t="s">
        <v>215</v>
      </c>
      <c r="BN102" s="1"/>
      <c r="BO102" s="1"/>
      <c r="BP102" s="1"/>
      <c r="BQ102" s="1"/>
    </row>
    <row r="103" spans="1:69">
      <c r="A103" t="s">
        <v>101</v>
      </c>
      <c r="B103" t="s">
        <v>102</v>
      </c>
      <c r="C103" s="39"/>
      <c r="D103" s="40" t="s">
        <v>13</v>
      </c>
      <c r="E103" s="41"/>
      <c r="F103" s="1"/>
      <c r="G103" s="1"/>
      <c r="H103" s="1"/>
      <c r="I103" s="43" t="s">
        <v>220</v>
      </c>
      <c r="J103" s="43" t="s">
        <v>220</v>
      </c>
      <c r="K103" s="43" t="s">
        <v>220</v>
      </c>
      <c r="L103" s="1"/>
      <c r="M103" s="1"/>
      <c r="N103" s="1"/>
      <c r="O103" s="1"/>
      <c r="P103" s="1"/>
      <c r="Q103" s="44" t="s">
        <v>269</v>
      </c>
      <c r="R103" s="44" t="s">
        <v>270</v>
      </c>
      <c r="S103" s="44" t="s">
        <v>271</v>
      </c>
      <c r="T103" s="44" t="s">
        <v>272</v>
      </c>
      <c r="U103" s="44" t="s">
        <v>273</v>
      </c>
      <c r="V103" s="44" t="s">
        <v>274</v>
      </c>
      <c r="W103" s="44" t="s">
        <v>275</v>
      </c>
      <c r="X103" s="44" t="s">
        <v>276</v>
      </c>
      <c r="Y103" s="44" t="s">
        <v>277</v>
      </c>
      <c r="Z103" s="44" t="s">
        <v>278</v>
      </c>
      <c r="AA103" s="44" t="s">
        <v>279</v>
      </c>
      <c r="AB103" s="44" t="s">
        <v>280</v>
      </c>
      <c r="AC103" s="44" t="s">
        <v>281</v>
      </c>
      <c r="AD103" s="44" t="s">
        <v>282</v>
      </c>
      <c r="AE103" s="44" t="s">
        <v>283</v>
      </c>
      <c r="AF103" s="44" t="s">
        <v>284</v>
      </c>
      <c r="AG103" s="44" t="s">
        <v>285</v>
      </c>
      <c r="AH103" s="44" t="s">
        <v>286</v>
      </c>
      <c r="AI103" s="44" t="s">
        <v>287</v>
      </c>
      <c r="AJ103" s="44" t="s">
        <v>288</v>
      </c>
      <c r="AK103" s="44" t="s">
        <v>289</v>
      </c>
      <c r="AL103" s="44" t="s">
        <v>290</v>
      </c>
      <c r="AM103" s="44" t="s">
        <v>291</v>
      </c>
      <c r="AN103" s="44" t="s">
        <v>292</v>
      </c>
      <c r="AO103" s="44" t="s">
        <v>293</v>
      </c>
      <c r="AP103" s="44" t="s">
        <v>294</v>
      </c>
      <c r="AQ103" s="44" t="s">
        <v>443</v>
      </c>
      <c r="AR103" s="44" t="s">
        <v>444</v>
      </c>
      <c r="AS103" s="44" t="s">
        <v>445</v>
      </c>
      <c r="AT103" s="44" t="s">
        <v>446</v>
      </c>
      <c r="AU103" s="1"/>
      <c r="AV103" s="1"/>
      <c r="AW103" s="1"/>
      <c r="AX103" s="1"/>
      <c r="AY103" s="43" t="s">
        <v>213</v>
      </c>
      <c r="AZ103" s="43" t="s">
        <v>214</v>
      </c>
      <c r="BA103" s="43" t="s">
        <v>215</v>
      </c>
      <c r="BB103" s="1"/>
      <c r="BC103" s="1"/>
      <c r="BD103" s="1"/>
      <c r="BE103" s="1"/>
      <c r="BF103" s="40" t="s">
        <v>232</v>
      </c>
      <c r="BH103" s="1"/>
      <c r="BI103" s="1"/>
      <c r="BJ103" s="1"/>
      <c r="BK103" s="43" t="s">
        <v>213</v>
      </c>
      <c r="BL103" s="43" t="s">
        <v>214</v>
      </c>
      <c r="BM103" s="43" t="s">
        <v>215</v>
      </c>
      <c r="BN103" s="1"/>
      <c r="BO103" s="1"/>
      <c r="BP103" s="1"/>
      <c r="BQ103" s="1"/>
    </row>
    <row r="104" spans="1:69">
      <c r="A104" t="s">
        <v>103</v>
      </c>
      <c r="B104" t="s">
        <v>104</v>
      </c>
      <c r="C104" s="39"/>
      <c r="D104" s="40" t="s">
        <v>13</v>
      </c>
      <c r="E104" s="41"/>
      <c r="F104" s="1"/>
      <c r="G104" s="1"/>
      <c r="H104" s="1"/>
      <c r="I104" s="1"/>
      <c r="J104" s="43" t="s">
        <v>220</v>
      </c>
      <c r="K104" s="43" t="s">
        <v>220</v>
      </c>
      <c r="L104" s="1"/>
      <c r="M104" s="1"/>
      <c r="N104" s="1"/>
      <c r="O104" s="1"/>
      <c r="P104" s="1"/>
      <c r="Q104" s="44" t="s">
        <v>269</v>
      </c>
      <c r="R104" s="44" t="s">
        <v>270</v>
      </c>
      <c r="S104" s="44" t="s">
        <v>271</v>
      </c>
      <c r="T104" s="44" t="s">
        <v>272</v>
      </c>
      <c r="U104" s="44" t="s">
        <v>273</v>
      </c>
      <c r="V104" s="44" t="s">
        <v>274</v>
      </c>
      <c r="W104" s="44" t="s">
        <v>275</v>
      </c>
      <c r="X104" s="44" t="s">
        <v>276</v>
      </c>
      <c r="Y104" s="44" t="s">
        <v>277</v>
      </c>
      <c r="Z104" s="44" t="s">
        <v>278</v>
      </c>
      <c r="AA104" s="44" t="s">
        <v>279</v>
      </c>
      <c r="AB104" s="44" t="s">
        <v>280</v>
      </c>
      <c r="AC104" s="44" t="s">
        <v>281</v>
      </c>
      <c r="AD104" s="44" t="s">
        <v>282</v>
      </c>
      <c r="AE104" s="44" t="s">
        <v>283</v>
      </c>
      <c r="AF104" s="44" t="s">
        <v>284</v>
      </c>
      <c r="AG104" s="44" t="s">
        <v>285</v>
      </c>
      <c r="AH104" s="44" t="s">
        <v>286</v>
      </c>
      <c r="AI104" s="44" t="s">
        <v>287</v>
      </c>
      <c r="AJ104" s="44" t="s">
        <v>288</v>
      </c>
      <c r="AK104" s="44" t="s">
        <v>289</v>
      </c>
      <c r="AL104" s="44" t="s">
        <v>290</v>
      </c>
      <c r="AM104" s="44" t="s">
        <v>291</v>
      </c>
      <c r="AN104" s="44" t="s">
        <v>292</v>
      </c>
      <c r="AO104" s="44"/>
      <c r="AP104" s="44" t="s">
        <v>294</v>
      </c>
      <c r="AQ104" s="44" t="s">
        <v>443</v>
      </c>
      <c r="AR104" s="44" t="s">
        <v>444</v>
      </c>
      <c r="AS104" s="44" t="s">
        <v>445</v>
      </c>
      <c r="AT104" s="44" t="s">
        <v>446</v>
      </c>
      <c r="AU104" s="1"/>
      <c r="AV104" s="1"/>
      <c r="AW104" s="1"/>
      <c r="AX104" s="1"/>
      <c r="AY104" s="1"/>
      <c r="AZ104" s="43" t="s">
        <v>214</v>
      </c>
      <c r="BA104" s="43" t="s">
        <v>215</v>
      </c>
      <c r="BB104" s="1"/>
      <c r="BC104" s="1"/>
      <c r="BD104" s="1"/>
      <c r="BE104" s="1"/>
      <c r="BF104" s="40" t="s">
        <v>232</v>
      </c>
      <c r="BH104" s="1"/>
      <c r="BI104" s="1"/>
      <c r="BJ104" s="1"/>
      <c r="BK104" s="1"/>
      <c r="BL104" s="43" t="s">
        <v>214</v>
      </c>
      <c r="BM104" s="43" t="s">
        <v>215</v>
      </c>
      <c r="BN104" s="1"/>
      <c r="BO104" s="1"/>
      <c r="BP104" s="1"/>
      <c r="BQ104" s="1"/>
    </row>
    <row r="105" spans="1:69">
      <c r="A105" s="61" t="s">
        <v>105</v>
      </c>
      <c r="B105" s="61" t="s">
        <v>106</v>
      </c>
      <c r="C105" s="39"/>
      <c r="D105" s="40" t="s">
        <v>13</v>
      </c>
      <c r="E105" s="41"/>
      <c r="F105" s="1"/>
      <c r="G105" s="1"/>
      <c r="H105" s="1"/>
      <c r="I105" s="1"/>
      <c r="J105" s="43" t="s">
        <v>220</v>
      </c>
      <c r="K105" s="43" t="s">
        <v>220</v>
      </c>
      <c r="L105" s="43" t="s">
        <v>220</v>
      </c>
      <c r="M105" s="43" t="s">
        <v>220</v>
      </c>
      <c r="N105" s="43" t="s">
        <v>220</v>
      </c>
      <c r="O105" s="1"/>
      <c r="P105" s="1"/>
      <c r="Q105" s="44" t="s">
        <v>269</v>
      </c>
      <c r="R105" s="44" t="s">
        <v>270</v>
      </c>
      <c r="S105" s="44" t="s">
        <v>271</v>
      </c>
      <c r="T105" s="44"/>
      <c r="U105" s="44" t="s">
        <v>273</v>
      </c>
      <c r="V105" s="44" t="s">
        <v>274</v>
      </c>
      <c r="W105" s="44" t="s">
        <v>275</v>
      </c>
      <c r="X105" s="44" t="s">
        <v>276</v>
      </c>
      <c r="Y105" s="44" t="s">
        <v>277</v>
      </c>
      <c r="Z105" s="44" t="s">
        <v>278</v>
      </c>
      <c r="AA105" s="44" t="s">
        <v>279</v>
      </c>
      <c r="AB105" s="44" t="s">
        <v>280</v>
      </c>
      <c r="AC105" s="44" t="s">
        <v>281</v>
      </c>
      <c r="AD105" s="44" t="s">
        <v>282</v>
      </c>
      <c r="AE105" s="44" t="s">
        <v>283</v>
      </c>
      <c r="AF105" s="44" t="s">
        <v>284</v>
      </c>
      <c r="AG105" s="44" t="s">
        <v>285</v>
      </c>
      <c r="AH105" s="44" t="s">
        <v>286</v>
      </c>
      <c r="AI105" s="44" t="s">
        <v>287</v>
      </c>
      <c r="AJ105" s="44" t="s">
        <v>288</v>
      </c>
      <c r="AK105" s="44" t="s">
        <v>289</v>
      </c>
      <c r="AL105" s="44" t="s">
        <v>290</v>
      </c>
      <c r="AM105" s="44" t="s">
        <v>291</v>
      </c>
      <c r="AN105" s="44"/>
      <c r="AO105" s="44"/>
      <c r="AP105" s="44" t="s">
        <v>294</v>
      </c>
      <c r="AQ105" s="44" t="s">
        <v>443</v>
      </c>
      <c r="AR105" s="44" t="s">
        <v>444</v>
      </c>
      <c r="AS105" s="44" t="s">
        <v>445</v>
      </c>
      <c r="AT105" s="44" t="s">
        <v>446</v>
      </c>
      <c r="AU105" s="1"/>
      <c r="AV105" s="1"/>
      <c r="AW105" s="1"/>
      <c r="AX105" s="1"/>
      <c r="AY105" s="1"/>
      <c r="AZ105" s="43" t="s">
        <v>214</v>
      </c>
      <c r="BA105" s="43" t="s">
        <v>215</v>
      </c>
      <c r="BB105" s="43" t="s">
        <v>216</v>
      </c>
      <c r="BC105" s="43" t="s">
        <v>217</v>
      </c>
      <c r="BD105" s="43" t="s">
        <v>218</v>
      </c>
      <c r="BE105" s="1"/>
      <c r="BF105" s="40" t="s">
        <v>232</v>
      </c>
      <c r="BH105" s="1"/>
      <c r="BI105" s="1"/>
      <c r="BJ105" s="1"/>
      <c r="BK105" s="1"/>
      <c r="BL105" s="43" t="s">
        <v>214</v>
      </c>
      <c r="BM105" s="43" t="s">
        <v>215</v>
      </c>
      <c r="BN105" s="43" t="s">
        <v>216</v>
      </c>
      <c r="BO105" s="43" t="s">
        <v>217</v>
      </c>
      <c r="BP105" s="43" t="s">
        <v>218</v>
      </c>
      <c r="BQ105" s="1"/>
    </row>
    <row r="106" spans="1:69">
      <c r="A106" t="s">
        <v>367</v>
      </c>
      <c r="B106" t="s">
        <v>368</v>
      </c>
      <c r="C106" s="39"/>
      <c r="D106" s="40"/>
      <c r="E106" s="41" t="s">
        <v>13</v>
      </c>
      <c r="F106" s="1"/>
      <c r="G106" s="1"/>
      <c r="H106" s="1"/>
      <c r="I106" s="1"/>
      <c r="J106" s="1"/>
      <c r="K106" s="43" t="s">
        <v>220</v>
      </c>
      <c r="L106" s="43" t="s">
        <v>220</v>
      </c>
      <c r="M106" s="1"/>
      <c r="N106" s="1"/>
      <c r="O106" s="1"/>
      <c r="P106" s="1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 t="s">
        <v>290</v>
      </c>
      <c r="AM106" s="44"/>
      <c r="AN106" s="44"/>
      <c r="AO106" s="44"/>
      <c r="AP106" s="44"/>
      <c r="AQ106" s="44"/>
      <c r="AR106" s="44"/>
      <c r="AS106" s="44"/>
      <c r="AT106" s="44"/>
      <c r="AU106" s="1"/>
      <c r="AV106" s="1"/>
      <c r="AW106" s="1"/>
      <c r="AX106" s="1"/>
      <c r="AY106" s="1"/>
      <c r="AZ106" s="1"/>
      <c r="BA106" s="43" t="s">
        <v>215</v>
      </c>
      <c r="BB106" s="43" t="s">
        <v>216</v>
      </c>
      <c r="BC106" s="1"/>
      <c r="BD106" s="1"/>
      <c r="BE106" s="1"/>
      <c r="BF106" s="41" t="s">
        <v>233</v>
      </c>
      <c r="BH106" s="1"/>
      <c r="BI106" s="1"/>
      <c r="BJ106" s="1"/>
      <c r="BK106" s="1"/>
      <c r="BL106" s="1"/>
      <c r="BM106" s="43" t="s">
        <v>215</v>
      </c>
      <c r="BN106" s="43" t="s">
        <v>216</v>
      </c>
      <c r="BO106" s="1"/>
      <c r="BP106" s="1"/>
      <c r="BQ106" s="1"/>
    </row>
    <row r="107" spans="1:69">
      <c r="A107" t="s">
        <v>369</v>
      </c>
      <c r="B107" t="s">
        <v>370</v>
      </c>
      <c r="C107" s="39"/>
      <c r="D107" s="40" t="s">
        <v>13</v>
      </c>
      <c r="E107" s="41"/>
      <c r="F107" s="1"/>
      <c r="G107" s="1"/>
      <c r="H107" s="1"/>
      <c r="I107" s="1"/>
      <c r="J107" s="1"/>
      <c r="K107" s="43" t="s">
        <v>220</v>
      </c>
      <c r="L107" s="43" t="s">
        <v>220</v>
      </c>
      <c r="M107" s="1"/>
      <c r="N107" s="1"/>
      <c r="O107" s="1"/>
      <c r="P107" s="1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 t="s">
        <v>283</v>
      </c>
      <c r="AF107" s="44" t="s">
        <v>284</v>
      </c>
      <c r="AG107" s="44" t="s">
        <v>285</v>
      </c>
      <c r="AH107" s="44" t="s">
        <v>286</v>
      </c>
      <c r="AI107" s="44" t="s">
        <v>287</v>
      </c>
      <c r="AJ107" s="44" t="s">
        <v>288</v>
      </c>
      <c r="AK107" s="44"/>
      <c r="AL107" s="44"/>
      <c r="AM107" s="44"/>
      <c r="AN107" s="44"/>
      <c r="AO107" s="44"/>
      <c r="AP107" s="44"/>
      <c r="AQ107" s="44"/>
      <c r="AR107" s="44"/>
      <c r="AS107" s="44"/>
      <c r="AT107" s="44" t="s">
        <v>446</v>
      </c>
      <c r="AU107" s="1"/>
      <c r="AV107" s="1"/>
      <c r="AW107" s="1"/>
      <c r="AX107" s="1"/>
      <c r="AY107" s="1"/>
      <c r="AZ107" s="1"/>
      <c r="BA107" s="43" t="s">
        <v>215</v>
      </c>
      <c r="BB107" s="43" t="s">
        <v>216</v>
      </c>
      <c r="BC107" s="1"/>
      <c r="BD107" s="1"/>
      <c r="BE107" s="1"/>
      <c r="BF107" s="40" t="s">
        <v>232</v>
      </c>
      <c r="BH107" s="1"/>
      <c r="BI107" s="1"/>
      <c r="BJ107" s="1"/>
      <c r="BK107" s="1"/>
      <c r="BL107" s="1"/>
      <c r="BM107" s="43" t="s">
        <v>215</v>
      </c>
      <c r="BN107" s="43" t="s">
        <v>216</v>
      </c>
      <c r="BO107" s="1"/>
      <c r="BP107" s="1"/>
      <c r="BQ107" s="1"/>
    </row>
    <row r="108" spans="1:69">
      <c r="A108" t="s">
        <v>371</v>
      </c>
      <c r="B108" t="s">
        <v>372</v>
      </c>
      <c r="C108" s="39" t="s">
        <v>13</v>
      </c>
      <c r="D108" s="40"/>
      <c r="E108" s="41"/>
      <c r="F108" s="1"/>
      <c r="G108" s="1"/>
      <c r="H108" s="1"/>
      <c r="I108" s="1"/>
      <c r="J108" s="43" t="s">
        <v>220</v>
      </c>
      <c r="K108" s="43" t="s">
        <v>220</v>
      </c>
      <c r="L108" s="1"/>
      <c r="M108" s="1"/>
      <c r="N108" s="1"/>
      <c r="O108" s="1"/>
      <c r="P108" s="1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 t="s">
        <v>283</v>
      </c>
      <c r="AF108" s="44" t="s">
        <v>284</v>
      </c>
      <c r="AG108" s="44" t="s">
        <v>285</v>
      </c>
      <c r="AH108" s="44" t="s">
        <v>286</v>
      </c>
      <c r="AI108" s="44" t="s">
        <v>287</v>
      </c>
      <c r="AJ108" s="44" t="s">
        <v>288</v>
      </c>
      <c r="AK108" s="44" t="s">
        <v>289</v>
      </c>
      <c r="AL108" s="44"/>
      <c r="AM108" s="44"/>
      <c r="AN108" s="44"/>
      <c r="AO108" s="44"/>
      <c r="AP108" s="44"/>
      <c r="AQ108" s="44"/>
      <c r="AR108" s="44"/>
      <c r="AS108" s="44"/>
      <c r="AT108" s="44" t="s">
        <v>446</v>
      </c>
      <c r="AU108" s="1"/>
      <c r="AV108" s="1"/>
      <c r="AW108" s="1"/>
      <c r="AX108" s="1"/>
      <c r="AY108" s="1"/>
      <c r="AZ108" s="43" t="s">
        <v>214</v>
      </c>
      <c r="BA108" s="43" t="s">
        <v>215</v>
      </c>
      <c r="BB108" s="1"/>
      <c r="BC108" s="1"/>
      <c r="BD108" s="1"/>
      <c r="BE108" s="1"/>
      <c r="BF108" s="39" t="s">
        <v>231</v>
      </c>
      <c r="BH108" s="1"/>
      <c r="BI108" s="1"/>
      <c r="BJ108" s="1"/>
      <c r="BK108" s="1"/>
      <c r="BL108" s="43" t="s">
        <v>214</v>
      </c>
      <c r="BM108" s="43" t="s">
        <v>215</v>
      </c>
      <c r="BN108" s="1"/>
      <c r="BO108" s="1"/>
      <c r="BP108" s="1"/>
      <c r="BQ108" s="1"/>
    </row>
    <row r="109" spans="1:69">
      <c r="A109" s="61" t="s">
        <v>253</v>
      </c>
      <c r="B109" s="61" t="s">
        <v>107</v>
      </c>
      <c r="C109" s="39"/>
      <c r="D109" s="40" t="s">
        <v>13</v>
      </c>
      <c r="E109" s="41"/>
      <c r="F109" s="1"/>
      <c r="G109" s="1"/>
      <c r="H109" s="1"/>
      <c r="I109" s="43" t="s">
        <v>220</v>
      </c>
      <c r="J109" s="43" t="s">
        <v>220</v>
      </c>
      <c r="K109" s="1"/>
      <c r="L109" s="1"/>
      <c r="M109" s="1"/>
      <c r="N109" s="1"/>
      <c r="O109" s="1"/>
      <c r="P109" s="1"/>
      <c r="Q109" s="44" t="s">
        <v>269</v>
      </c>
      <c r="R109" s="44" t="s">
        <v>270</v>
      </c>
      <c r="S109" s="44"/>
      <c r="T109" s="44"/>
      <c r="U109" s="44" t="s">
        <v>273</v>
      </c>
      <c r="V109" s="44" t="s">
        <v>274</v>
      </c>
      <c r="W109" s="44" t="s">
        <v>275</v>
      </c>
      <c r="X109" s="44" t="s">
        <v>276</v>
      </c>
      <c r="Y109" s="44" t="s">
        <v>277</v>
      </c>
      <c r="Z109" s="44" t="s">
        <v>278</v>
      </c>
      <c r="AA109" s="44" t="s">
        <v>279</v>
      </c>
      <c r="AB109" s="44" t="s">
        <v>280</v>
      </c>
      <c r="AC109" s="44" t="s">
        <v>281</v>
      </c>
      <c r="AD109" s="44" t="s">
        <v>282</v>
      </c>
      <c r="AE109" s="44" t="s">
        <v>283</v>
      </c>
      <c r="AF109" s="44" t="s">
        <v>284</v>
      </c>
      <c r="AG109" s="44" t="s">
        <v>285</v>
      </c>
      <c r="AH109" s="44" t="s">
        <v>286</v>
      </c>
      <c r="AI109" s="44" t="s">
        <v>287</v>
      </c>
      <c r="AJ109" s="44" t="s">
        <v>288</v>
      </c>
      <c r="AK109" s="44"/>
      <c r="AL109" s="44"/>
      <c r="AM109" s="44"/>
      <c r="AN109" s="44"/>
      <c r="AO109" s="44"/>
      <c r="AP109" s="44" t="s">
        <v>294</v>
      </c>
      <c r="AQ109" s="44" t="s">
        <v>443</v>
      </c>
      <c r="AR109" s="44" t="s">
        <v>444</v>
      </c>
      <c r="AS109" s="44" t="s">
        <v>445</v>
      </c>
      <c r="AT109" s="44" t="s">
        <v>446</v>
      </c>
      <c r="AU109" s="1"/>
      <c r="AV109" s="1"/>
      <c r="AW109" s="1"/>
      <c r="AX109" s="1"/>
      <c r="AY109" s="43" t="s">
        <v>213</v>
      </c>
      <c r="AZ109" s="43" t="s">
        <v>214</v>
      </c>
      <c r="BA109" s="1"/>
      <c r="BB109" s="1"/>
      <c r="BC109" s="1"/>
      <c r="BD109" s="1"/>
      <c r="BE109" s="1"/>
      <c r="BF109" s="40" t="s">
        <v>232</v>
      </c>
      <c r="BH109" s="1"/>
      <c r="BI109" s="1"/>
      <c r="BJ109" s="1"/>
      <c r="BK109" s="43" t="s">
        <v>213</v>
      </c>
      <c r="BL109" s="43" t="s">
        <v>214</v>
      </c>
      <c r="BM109" s="1"/>
      <c r="BN109" s="1"/>
      <c r="BO109" s="1"/>
      <c r="BP109" s="1"/>
      <c r="BQ109" s="1"/>
    </row>
    <row r="110" spans="1:69">
      <c r="A110" t="s">
        <v>373</v>
      </c>
      <c r="B110" t="s">
        <v>374</v>
      </c>
      <c r="C110" s="39" t="s">
        <v>13</v>
      </c>
      <c r="D110" s="40"/>
      <c r="E110" s="41"/>
      <c r="F110" s="1"/>
      <c r="G110" s="1"/>
      <c r="H110" s="1"/>
      <c r="I110" s="1"/>
      <c r="J110" s="1"/>
      <c r="K110" s="43" t="s">
        <v>220</v>
      </c>
      <c r="L110" s="43" t="s">
        <v>220</v>
      </c>
      <c r="M110" s="43" t="s">
        <v>220</v>
      </c>
      <c r="N110" s="43" t="s">
        <v>220</v>
      </c>
      <c r="O110" s="1"/>
      <c r="P110" s="1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 t="s">
        <v>283</v>
      </c>
      <c r="AF110" s="44" t="s">
        <v>284</v>
      </c>
      <c r="AG110" s="44" t="s">
        <v>285</v>
      </c>
      <c r="AH110" s="44" t="s">
        <v>286</v>
      </c>
      <c r="AI110" s="44" t="s">
        <v>287</v>
      </c>
      <c r="AJ110" s="44" t="s">
        <v>288</v>
      </c>
      <c r="AK110" s="44"/>
      <c r="AL110" s="44"/>
      <c r="AM110" s="44"/>
      <c r="AN110" s="44"/>
      <c r="AO110" s="44"/>
      <c r="AP110" s="44"/>
      <c r="AQ110" s="44"/>
      <c r="AR110" s="44"/>
      <c r="AS110" s="44"/>
      <c r="AT110" s="44" t="s">
        <v>446</v>
      </c>
      <c r="AU110" s="1"/>
      <c r="AV110" s="1"/>
      <c r="AW110" s="1"/>
      <c r="AX110" s="1"/>
      <c r="AY110" s="1"/>
      <c r="AZ110" s="1"/>
      <c r="BA110" s="43" t="s">
        <v>215</v>
      </c>
      <c r="BB110" s="43" t="s">
        <v>216</v>
      </c>
      <c r="BC110" s="43" t="s">
        <v>217</v>
      </c>
      <c r="BD110" s="43" t="s">
        <v>218</v>
      </c>
      <c r="BE110" s="1"/>
      <c r="BF110" s="39" t="s">
        <v>231</v>
      </c>
      <c r="BH110" s="1"/>
      <c r="BI110" s="1"/>
      <c r="BJ110" s="1"/>
      <c r="BK110" s="1"/>
      <c r="BL110" s="1"/>
      <c r="BM110" s="43" t="s">
        <v>215</v>
      </c>
      <c r="BN110" s="43" t="s">
        <v>216</v>
      </c>
      <c r="BO110" s="43" t="s">
        <v>217</v>
      </c>
      <c r="BP110" s="43" t="s">
        <v>218</v>
      </c>
      <c r="BQ110" s="1"/>
    </row>
    <row r="111" spans="1:69">
      <c r="A111" s="61" t="s">
        <v>108</v>
      </c>
      <c r="B111" s="61" t="s">
        <v>109</v>
      </c>
      <c r="C111" s="39"/>
      <c r="D111" s="40" t="s">
        <v>13</v>
      </c>
      <c r="E111" s="41"/>
      <c r="F111" s="1"/>
      <c r="G111" s="1"/>
      <c r="H111" s="1"/>
      <c r="I111" s="1"/>
      <c r="J111" s="43" t="s">
        <v>220</v>
      </c>
      <c r="K111" s="43" t="s">
        <v>220</v>
      </c>
      <c r="L111" s="43" t="s">
        <v>220</v>
      </c>
      <c r="M111" s="43" t="s">
        <v>220</v>
      </c>
      <c r="N111" s="43" t="s">
        <v>220</v>
      </c>
      <c r="O111" s="1"/>
      <c r="P111" s="1"/>
      <c r="Q111" s="44" t="s">
        <v>269</v>
      </c>
      <c r="R111" s="44" t="s">
        <v>270</v>
      </c>
      <c r="S111" s="44"/>
      <c r="T111" s="44"/>
      <c r="U111" s="44" t="s">
        <v>273</v>
      </c>
      <c r="V111" s="44" t="s">
        <v>274</v>
      </c>
      <c r="W111" s="44" t="s">
        <v>275</v>
      </c>
      <c r="X111" s="44" t="s">
        <v>276</v>
      </c>
      <c r="Y111" s="44" t="s">
        <v>277</v>
      </c>
      <c r="Z111" s="44" t="s">
        <v>278</v>
      </c>
      <c r="AA111" s="44" t="s">
        <v>279</v>
      </c>
      <c r="AB111" s="44" t="s">
        <v>280</v>
      </c>
      <c r="AC111" s="44" t="s">
        <v>281</v>
      </c>
      <c r="AD111" s="44" t="s">
        <v>282</v>
      </c>
      <c r="AE111" s="44" t="s">
        <v>283</v>
      </c>
      <c r="AF111" s="44" t="s">
        <v>284</v>
      </c>
      <c r="AG111" s="44" t="s">
        <v>285</v>
      </c>
      <c r="AH111" s="44" t="s">
        <v>286</v>
      </c>
      <c r="AI111" s="44" t="s">
        <v>287</v>
      </c>
      <c r="AJ111" s="44" t="s">
        <v>288</v>
      </c>
      <c r="AK111" s="44" t="s">
        <v>289</v>
      </c>
      <c r="AL111" s="44" t="s">
        <v>290</v>
      </c>
      <c r="AM111" s="44" t="s">
        <v>291</v>
      </c>
      <c r="AN111" s="44"/>
      <c r="AO111" s="44" t="s">
        <v>293</v>
      </c>
      <c r="AP111" s="44" t="s">
        <v>294</v>
      </c>
      <c r="AQ111" s="44" t="s">
        <v>443</v>
      </c>
      <c r="AR111" s="44" t="s">
        <v>444</v>
      </c>
      <c r="AS111" s="44" t="s">
        <v>445</v>
      </c>
      <c r="AT111" s="44" t="s">
        <v>446</v>
      </c>
      <c r="AU111" s="1"/>
      <c r="AV111" s="1"/>
      <c r="AW111" s="1"/>
      <c r="AX111" s="1"/>
      <c r="AY111" s="1"/>
      <c r="AZ111" s="43" t="s">
        <v>214</v>
      </c>
      <c r="BA111" s="43" t="s">
        <v>215</v>
      </c>
      <c r="BB111" s="43" t="s">
        <v>216</v>
      </c>
      <c r="BC111" s="43" t="s">
        <v>217</v>
      </c>
      <c r="BD111" s="43" t="s">
        <v>218</v>
      </c>
      <c r="BE111" s="1"/>
      <c r="BF111" s="40" t="s">
        <v>232</v>
      </c>
      <c r="BH111" s="1"/>
      <c r="BI111" s="1"/>
      <c r="BJ111" s="1"/>
      <c r="BK111" s="1"/>
      <c r="BL111" s="43" t="s">
        <v>214</v>
      </c>
      <c r="BM111" s="43" t="s">
        <v>215</v>
      </c>
      <c r="BN111" s="43" t="s">
        <v>216</v>
      </c>
      <c r="BO111" s="43" t="s">
        <v>217</v>
      </c>
      <c r="BP111" s="43" t="s">
        <v>218</v>
      </c>
      <c r="BQ111" s="1"/>
    </row>
    <row r="112" spans="1:69">
      <c r="A112" t="s">
        <v>375</v>
      </c>
      <c r="B112" t="s">
        <v>376</v>
      </c>
      <c r="C112" s="39" t="s">
        <v>13</v>
      </c>
      <c r="D112" s="40"/>
      <c r="E112" s="41"/>
      <c r="F112" s="1"/>
      <c r="G112" s="1"/>
      <c r="H112" s="1"/>
      <c r="I112" s="1"/>
      <c r="J112" s="1"/>
      <c r="K112" s="43" t="s">
        <v>220</v>
      </c>
      <c r="L112" s="43" t="s">
        <v>220</v>
      </c>
      <c r="M112" s="43" t="s">
        <v>220</v>
      </c>
      <c r="N112" s="1"/>
      <c r="O112" s="1"/>
      <c r="P112" s="1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 t="s">
        <v>292</v>
      </c>
      <c r="AO112" s="44"/>
      <c r="AP112" s="44"/>
      <c r="AQ112" s="44"/>
      <c r="AR112" s="44"/>
      <c r="AS112" s="44"/>
      <c r="AT112" s="44"/>
      <c r="AU112" s="1"/>
      <c r="AV112" s="1"/>
      <c r="AW112" s="1"/>
      <c r="AX112" s="1"/>
      <c r="AY112" s="1"/>
      <c r="AZ112" s="1"/>
      <c r="BA112" s="43" t="s">
        <v>215</v>
      </c>
      <c r="BB112" s="43" t="s">
        <v>216</v>
      </c>
      <c r="BC112" s="43" t="s">
        <v>217</v>
      </c>
      <c r="BD112" s="1"/>
      <c r="BE112" s="1"/>
      <c r="BF112" s="39" t="s">
        <v>231</v>
      </c>
      <c r="BH112" s="1"/>
      <c r="BI112" s="1"/>
      <c r="BJ112" s="1"/>
      <c r="BK112" s="1"/>
      <c r="BL112" s="1"/>
      <c r="BM112" s="43" t="s">
        <v>215</v>
      </c>
      <c r="BN112" s="43" t="s">
        <v>216</v>
      </c>
      <c r="BO112" s="43" t="s">
        <v>217</v>
      </c>
      <c r="BP112" s="1"/>
      <c r="BQ112" s="1"/>
    </row>
    <row r="113" spans="1:69">
      <c r="A113" t="s">
        <v>377</v>
      </c>
      <c r="B113" t="s">
        <v>378</v>
      </c>
      <c r="C113" s="39"/>
      <c r="D113" s="40" t="s">
        <v>13</v>
      </c>
      <c r="E113" s="41"/>
      <c r="F113" s="1"/>
      <c r="G113" s="1"/>
      <c r="H113" s="1"/>
      <c r="I113" s="1"/>
      <c r="J113" s="43" t="s">
        <v>220</v>
      </c>
      <c r="K113" s="43" t="s">
        <v>220</v>
      </c>
      <c r="L113" s="1"/>
      <c r="M113" s="1"/>
      <c r="N113" s="1"/>
      <c r="O113" s="1"/>
      <c r="P113" s="1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 t="s">
        <v>290</v>
      </c>
      <c r="AM113" s="44" t="s">
        <v>291</v>
      </c>
      <c r="AN113" s="44"/>
      <c r="AO113" s="44" t="s">
        <v>293</v>
      </c>
      <c r="AP113" s="44"/>
      <c r="AQ113" s="44"/>
      <c r="AR113" s="44"/>
      <c r="AS113" s="44"/>
      <c r="AT113" s="44"/>
      <c r="AU113" s="1"/>
      <c r="AV113" s="1"/>
      <c r="AW113" s="1"/>
      <c r="AX113" s="1"/>
      <c r="AY113" s="1"/>
      <c r="AZ113" s="43" t="s">
        <v>214</v>
      </c>
      <c r="BA113" s="43" t="s">
        <v>215</v>
      </c>
      <c r="BB113" s="1"/>
      <c r="BC113" s="1"/>
      <c r="BD113" s="1"/>
      <c r="BE113" s="1"/>
      <c r="BF113" s="40" t="s">
        <v>232</v>
      </c>
      <c r="BH113" s="1"/>
      <c r="BI113" s="1"/>
      <c r="BJ113" s="1"/>
      <c r="BK113" s="1"/>
      <c r="BL113" s="43" t="s">
        <v>214</v>
      </c>
      <c r="BM113" s="43" t="s">
        <v>215</v>
      </c>
      <c r="BN113" s="1"/>
      <c r="BO113" s="1"/>
      <c r="BP113" s="1"/>
      <c r="BQ113" s="1"/>
    </row>
    <row r="114" spans="1:69">
      <c r="A114" s="61" t="s">
        <v>110</v>
      </c>
      <c r="B114" s="61" t="s">
        <v>111</v>
      </c>
      <c r="C114" s="39" t="s">
        <v>13</v>
      </c>
      <c r="D114" s="40"/>
      <c r="E114" s="41"/>
      <c r="F114" s="1"/>
      <c r="G114" s="1"/>
      <c r="H114" s="1"/>
      <c r="I114" s="1"/>
      <c r="J114" s="43" t="s">
        <v>220</v>
      </c>
      <c r="K114" s="43" t="s">
        <v>220</v>
      </c>
      <c r="L114" s="1"/>
      <c r="M114" s="1"/>
      <c r="N114" s="1"/>
      <c r="O114" s="1"/>
      <c r="P114" s="1"/>
      <c r="Q114" s="44" t="s">
        <v>269</v>
      </c>
      <c r="R114" s="44" t="s">
        <v>270</v>
      </c>
      <c r="S114" s="44" t="s">
        <v>271</v>
      </c>
      <c r="T114" s="44" t="s">
        <v>272</v>
      </c>
      <c r="U114" s="44" t="s">
        <v>273</v>
      </c>
      <c r="V114" s="44" t="s">
        <v>274</v>
      </c>
      <c r="W114" s="44" t="s">
        <v>275</v>
      </c>
      <c r="X114" s="44" t="s">
        <v>276</v>
      </c>
      <c r="Y114" s="44" t="s">
        <v>277</v>
      </c>
      <c r="Z114" s="44" t="s">
        <v>278</v>
      </c>
      <c r="AA114" s="44" t="s">
        <v>279</v>
      </c>
      <c r="AB114" s="44" t="s">
        <v>280</v>
      </c>
      <c r="AC114" s="44" t="s">
        <v>281</v>
      </c>
      <c r="AD114" s="44" t="s">
        <v>282</v>
      </c>
      <c r="AE114" s="44" t="s">
        <v>283</v>
      </c>
      <c r="AF114" s="44" t="s">
        <v>284</v>
      </c>
      <c r="AG114" s="44" t="s">
        <v>285</v>
      </c>
      <c r="AH114" s="44" t="s">
        <v>286</v>
      </c>
      <c r="AI114" s="44" t="s">
        <v>287</v>
      </c>
      <c r="AJ114" s="44" t="s">
        <v>288</v>
      </c>
      <c r="AK114" s="44" t="s">
        <v>289</v>
      </c>
      <c r="AL114" s="44" t="s">
        <v>290</v>
      </c>
      <c r="AM114" s="44" t="s">
        <v>291</v>
      </c>
      <c r="AN114" s="44" t="s">
        <v>292</v>
      </c>
      <c r="AO114" s="44" t="s">
        <v>293</v>
      </c>
      <c r="AP114" s="44" t="s">
        <v>294</v>
      </c>
      <c r="AQ114" s="44" t="s">
        <v>443</v>
      </c>
      <c r="AR114" s="44" t="s">
        <v>444</v>
      </c>
      <c r="AS114" s="44" t="s">
        <v>445</v>
      </c>
      <c r="AT114" s="44" t="s">
        <v>446</v>
      </c>
      <c r="AU114" s="1"/>
      <c r="AV114" s="1"/>
      <c r="AW114" s="1"/>
      <c r="AX114" s="1"/>
      <c r="AY114" s="1"/>
      <c r="AZ114" s="43" t="s">
        <v>214</v>
      </c>
      <c r="BA114" s="43" t="s">
        <v>215</v>
      </c>
      <c r="BB114" s="1"/>
      <c r="BC114" s="1"/>
      <c r="BD114" s="1"/>
      <c r="BE114" s="1"/>
      <c r="BF114" s="39" t="s">
        <v>231</v>
      </c>
      <c r="BH114" s="1"/>
      <c r="BI114" s="1"/>
      <c r="BJ114" s="1"/>
      <c r="BK114" s="1"/>
      <c r="BL114" s="43" t="s">
        <v>214</v>
      </c>
      <c r="BM114" s="43" t="s">
        <v>215</v>
      </c>
      <c r="BN114" s="1"/>
      <c r="BO114" s="1"/>
      <c r="BP114" s="1"/>
      <c r="BQ114" s="1"/>
    </row>
    <row r="115" spans="1:69">
      <c r="A115" t="s">
        <v>112</v>
      </c>
      <c r="B115" t="s">
        <v>113</v>
      </c>
      <c r="C115" s="39" t="s">
        <v>13</v>
      </c>
      <c r="D115" s="40"/>
      <c r="E115" s="41"/>
      <c r="F115" s="1"/>
      <c r="G115" s="1"/>
      <c r="H115" s="1"/>
      <c r="I115" s="1"/>
      <c r="J115" s="43" t="s">
        <v>220</v>
      </c>
      <c r="K115" s="43" t="s">
        <v>220</v>
      </c>
      <c r="L115" s="43" t="s">
        <v>220</v>
      </c>
      <c r="M115" s="1"/>
      <c r="N115" s="1"/>
      <c r="O115" s="1"/>
      <c r="P115" s="1"/>
      <c r="Q115" s="44" t="s">
        <v>269</v>
      </c>
      <c r="R115" s="44" t="s">
        <v>270</v>
      </c>
      <c r="S115" s="44" t="s">
        <v>271</v>
      </c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 t="s">
        <v>443</v>
      </c>
      <c r="AR115" s="44"/>
      <c r="AS115" s="44"/>
      <c r="AT115" s="44"/>
      <c r="AU115" s="1"/>
      <c r="AV115" s="1"/>
      <c r="AW115" s="1"/>
      <c r="AX115" s="1"/>
      <c r="AY115" s="1"/>
      <c r="AZ115" s="43" t="s">
        <v>214</v>
      </c>
      <c r="BA115" s="43" t="s">
        <v>215</v>
      </c>
      <c r="BB115" s="43" t="s">
        <v>216</v>
      </c>
      <c r="BC115" s="1"/>
      <c r="BD115" s="1"/>
      <c r="BE115" s="1"/>
      <c r="BF115" s="39" t="s">
        <v>231</v>
      </c>
      <c r="BH115" s="1"/>
      <c r="BI115" s="1"/>
      <c r="BJ115" s="1"/>
      <c r="BK115" s="1"/>
      <c r="BL115" s="43" t="s">
        <v>214</v>
      </c>
      <c r="BM115" s="43" t="s">
        <v>215</v>
      </c>
      <c r="BN115" s="43" t="s">
        <v>216</v>
      </c>
      <c r="BO115" s="1"/>
      <c r="BP115" s="1"/>
      <c r="BQ115" s="1"/>
    </row>
    <row r="116" spans="1:69">
      <c r="A116" s="61" t="s">
        <v>379</v>
      </c>
      <c r="B116" s="61" t="s">
        <v>380</v>
      </c>
      <c r="C116" s="39"/>
      <c r="D116" s="40"/>
      <c r="E116" s="41" t="s">
        <v>13</v>
      </c>
      <c r="F116" s="1"/>
      <c r="G116" s="43" t="s">
        <v>220</v>
      </c>
      <c r="H116" s="43" t="s">
        <v>220</v>
      </c>
      <c r="I116" s="1"/>
      <c r="J116" s="1"/>
      <c r="K116" s="1"/>
      <c r="L116" s="1"/>
      <c r="M116" s="1"/>
      <c r="N116" s="1"/>
      <c r="O116" s="1"/>
      <c r="P116" s="1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 t="s">
        <v>283</v>
      </c>
      <c r="AF116" s="44" t="s">
        <v>284</v>
      </c>
      <c r="AG116" s="44" t="s">
        <v>285</v>
      </c>
      <c r="AH116" s="44" t="s">
        <v>286</v>
      </c>
      <c r="AI116" s="44" t="s">
        <v>287</v>
      </c>
      <c r="AJ116" s="44" t="s">
        <v>288</v>
      </c>
      <c r="AK116" s="44" t="s">
        <v>289</v>
      </c>
      <c r="AL116" s="44" t="s">
        <v>290</v>
      </c>
      <c r="AM116" s="44" t="s">
        <v>291</v>
      </c>
      <c r="AN116" s="44"/>
      <c r="AO116" s="44" t="s">
        <v>293</v>
      </c>
      <c r="AP116" s="44"/>
      <c r="AQ116" s="44"/>
      <c r="AR116" s="44"/>
      <c r="AS116" s="44"/>
      <c r="AT116" s="44" t="s">
        <v>446</v>
      </c>
      <c r="AU116" s="1"/>
      <c r="AV116" s="1"/>
      <c r="AW116" s="43" t="s">
        <v>225</v>
      </c>
      <c r="AX116" s="43" t="s">
        <v>212</v>
      </c>
      <c r="AY116" s="1"/>
      <c r="AZ116" s="1"/>
      <c r="BA116" s="1"/>
      <c r="BB116" s="1"/>
      <c r="BC116" s="1"/>
      <c r="BD116" s="1"/>
      <c r="BE116" s="1"/>
      <c r="BF116" s="41" t="s">
        <v>233</v>
      </c>
      <c r="BH116" s="1"/>
      <c r="BI116" s="43" t="s">
        <v>225</v>
      </c>
      <c r="BJ116" s="43" t="s">
        <v>212</v>
      </c>
      <c r="BK116" s="1"/>
      <c r="BL116" s="1"/>
      <c r="BM116" s="1"/>
      <c r="BN116" s="1"/>
      <c r="BO116" s="1"/>
      <c r="BP116" s="1"/>
      <c r="BQ116" s="1"/>
    </row>
    <row r="117" spans="1:69">
      <c r="A117" s="61" t="s">
        <v>210</v>
      </c>
      <c r="B117" s="61" t="s">
        <v>114</v>
      </c>
      <c r="C117" s="39"/>
      <c r="D117" s="40" t="s">
        <v>13</v>
      </c>
      <c r="E117" s="41"/>
      <c r="F117" s="1"/>
      <c r="G117" s="1"/>
      <c r="H117" s="1"/>
      <c r="I117" s="1"/>
      <c r="J117" s="43" t="s">
        <v>220</v>
      </c>
      <c r="K117" s="43" t="s">
        <v>220</v>
      </c>
      <c r="L117" s="43" t="s">
        <v>220</v>
      </c>
      <c r="M117" s="1"/>
      <c r="N117" s="1"/>
      <c r="O117" s="1"/>
      <c r="P117" s="1"/>
      <c r="Q117" s="44" t="s">
        <v>269</v>
      </c>
      <c r="R117" s="44" t="s">
        <v>270</v>
      </c>
      <c r="S117" s="44" t="s">
        <v>271</v>
      </c>
      <c r="T117" s="44" t="s">
        <v>272</v>
      </c>
      <c r="U117" s="44" t="s">
        <v>273</v>
      </c>
      <c r="V117" s="44" t="s">
        <v>274</v>
      </c>
      <c r="W117" s="44" t="s">
        <v>275</v>
      </c>
      <c r="X117" s="44" t="s">
        <v>276</v>
      </c>
      <c r="Y117" s="44" t="s">
        <v>277</v>
      </c>
      <c r="Z117" s="44" t="s">
        <v>278</v>
      </c>
      <c r="AA117" s="44" t="s">
        <v>279</v>
      </c>
      <c r="AB117" s="44" t="s">
        <v>280</v>
      </c>
      <c r="AC117" s="44" t="s">
        <v>281</v>
      </c>
      <c r="AD117" s="44" t="s">
        <v>282</v>
      </c>
      <c r="AE117" s="44" t="s">
        <v>283</v>
      </c>
      <c r="AF117" s="44" t="s">
        <v>284</v>
      </c>
      <c r="AG117" s="44" t="s">
        <v>285</v>
      </c>
      <c r="AH117" s="44" t="s">
        <v>286</v>
      </c>
      <c r="AI117" s="44" t="s">
        <v>287</v>
      </c>
      <c r="AJ117" s="44" t="s">
        <v>288</v>
      </c>
      <c r="AK117" s="44" t="s">
        <v>289</v>
      </c>
      <c r="AL117" s="44" t="s">
        <v>290</v>
      </c>
      <c r="AM117" s="44" t="s">
        <v>291</v>
      </c>
      <c r="AN117" s="44"/>
      <c r="AO117" s="44" t="s">
        <v>293</v>
      </c>
      <c r="AP117" s="44" t="s">
        <v>294</v>
      </c>
      <c r="AQ117" s="44" t="s">
        <v>443</v>
      </c>
      <c r="AR117" s="44" t="s">
        <v>444</v>
      </c>
      <c r="AS117" s="44" t="s">
        <v>445</v>
      </c>
      <c r="AT117" s="44" t="s">
        <v>446</v>
      </c>
      <c r="AU117" s="1"/>
      <c r="AV117" s="1"/>
      <c r="AW117" s="1"/>
      <c r="AX117" s="1"/>
      <c r="AY117" s="1"/>
      <c r="AZ117" s="43" t="s">
        <v>214</v>
      </c>
      <c r="BA117" s="43" t="s">
        <v>215</v>
      </c>
      <c r="BB117" s="43" t="s">
        <v>216</v>
      </c>
      <c r="BC117" s="1"/>
      <c r="BD117" s="1"/>
      <c r="BE117" s="1"/>
      <c r="BF117" s="40" t="s">
        <v>232</v>
      </c>
      <c r="BH117" s="1"/>
      <c r="BI117" s="1"/>
      <c r="BJ117" s="1"/>
      <c r="BK117" s="1"/>
      <c r="BL117" s="43" t="s">
        <v>214</v>
      </c>
      <c r="BM117" s="43" t="s">
        <v>215</v>
      </c>
      <c r="BN117" s="43" t="s">
        <v>216</v>
      </c>
      <c r="BO117" s="1"/>
      <c r="BP117" s="1"/>
      <c r="BQ117" s="1"/>
    </row>
    <row r="118" spans="1:69">
      <c r="A118" s="61" t="s">
        <v>115</v>
      </c>
      <c r="B118" s="61" t="s">
        <v>227</v>
      </c>
      <c r="C118" s="39"/>
      <c r="D118" s="40" t="s">
        <v>13</v>
      </c>
      <c r="E118" s="41"/>
      <c r="F118" s="1"/>
      <c r="G118" s="1"/>
      <c r="H118" s="1"/>
      <c r="I118" s="1"/>
      <c r="J118" s="43" t="s">
        <v>220</v>
      </c>
      <c r="K118" s="43" t="s">
        <v>220</v>
      </c>
      <c r="L118" s="1"/>
      <c r="M118" s="1"/>
      <c r="N118" s="1"/>
      <c r="O118" s="1"/>
      <c r="P118" s="1"/>
      <c r="Q118" s="44" t="s">
        <v>269</v>
      </c>
      <c r="R118" s="44" t="s">
        <v>270</v>
      </c>
      <c r="S118" s="44"/>
      <c r="T118" s="44"/>
      <c r="U118" s="44" t="s">
        <v>273</v>
      </c>
      <c r="V118" s="44" t="s">
        <v>274</v>
      </c>
      <c r="W118" s="44" t="s">
        <v>275</v>
      </c>
      <c r="X118" s="44" t="s">
        <v>276</v>
      </c>
      <c r="Y118" s="44" t="s">
        <v>277</v>
      </c>
      <c r="Z118" s="44" t="s">
        <v>278</v>
      </c>
      <c r="AA118" s="44" t="s">
        <v>279</v>
      </c>
      <c r="AB118" s="44" t="s">
        <v>280</v>
      </c>
      <c r="AC118" s="44" t="s">
        <v>281</v>
      </c>
      <c r="AD118" s="44" t="s">
        <v>282</v>
      </c>
      <c r="AE118" s="44" t="s">
        <v>283</v>
      </c>
      <c r="AF118" s="44" t="s">
        <v>284</v>
      </c>
      <c r="AG118" s="44" t="s">
        <v>285</v>
      </c>
      <c r="AH118" s="44" t="s">
        <v>286</v>
      </c>
      <c r="AI118" s="44" t="s">
        <v>287</v>
      </c>
      <c r="AJ118" s="44" t="s">
        <v>288</v>
      </c>
      <c r="AK118" s="44"/>
      <c r="AL118" s="44"/>
      <c r="AM118" s="44"/>
      <c r="AN118" s="44"/>
      <c r="AO118" s="44"/>
      <c r="AP118" s="44" t="s">
        <v>294</v>
      </c>
      <c r="AQ118" s="44" t="s">
        <v>443</v>
      </c>
      <c r="AR118" s="44" t="s">
        <v>444</v>
      </c>
      <c r="AS118" s="44" t="s">
        <v>445</v>
      </c>
      <c r="AT118" s="44" t="s">
        <v>446</v>
      </c>
      <c r="AU118" s="1"/>
      <c r="AV118" s="1"/>
      <c r="AW118" s="1"/>
      <c r="AX118" s="1"/>
      <c r="AY118" s="1"/>
      <c r="AZ118" s="43" t="s">
        <v>214</v>
      </c>
      <c r="BA118" s="43" t="s">
        <v>215</v>
      </c>
      <c r="BB118" s="1"/>
      <c r="BC118" s="1"/>
      <c r="BD118" s="1"/>
      <c r="BE118" s="1"/>
      <c r="BF118" s="40" t="s">
        <v>232</v>
      </c>
      <c r="BH118" s="1"/>
      <c r="BI118" s="1"/>
      <c r="BJ118" s="1"/>
      <c r="BK118" s="1"/>
      <c r="BL118" s="43" t="s">
        <v>214</v>
      </c>
      <c r="BM118" s="43" t="s">
        <v>215</v>
      </c>
      <c r="BN118" s="1"/>
      <c r="BO118" s="1"/>
      <c r="BP118" s="1"/>
      <c r="BQ118" s="1"/>
    </row>
    <row r="119" spans="1:69">
      <c r="A119" t="s">
        <v>381</v>
      </c>
      <c r="B119" t="s">
        <v>382</v>
      </c>
      <c r="C119" s="39" t="s">
        <v>13</v>
      </c>
      <c r="D119" s="40"/>
      <c r="E119" s="41"/>
      <c r="F119" s="1"/>
      <c r="G119" s="1"/>
      <c r="H119" s="1"/>
      <c r="I119" s="1"/>
      <c r="J119" s="1"/>
      <c r="K119" s="43" t="s">
        <v>220</v>
      </c>
      <c r="L119" s="43" t="s">
        <v>220</v>
      </c>
      <c r="M119" s="43" t="s">
        <v>220</v>
      </c>
      <c r="N119" s="1"/>
      <c r="O119" s="1"/>
      <c r="P119" s="1"/>
      <c r="Q119" s="44"/>
      <c r="R119" s="44"/>
      <c r="S119" s="44" t="s">
        <v>271</v>
      </c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 t="s">
        <v>290</v>
      </c>
      <c r="AM119" s="44"/>
      <c r="AN119" s="44"/>
      <c r="AO119" s="44"/>
      <c r="AP119" s="44"/>
      <c r="AQ119" s="44"/>
      <c r="AR119" s="44"/>
      <c r="AS119" s="44"/>
      <c r="AT119" s="44"/>
      <c r="AU119" s="1"/>
      <c r="AV119" s="1"/>
      <c r="AW119" s="1"/>
      <c r="AX119" s="1"/>
      <c r="AY119" s="1"/>
      <c r="AZ119" s="1"/>
      <c r="BA119" s="43" t="s">
        <v>215</v>
      </c>
      <c r="BB119" s="43" t="s">
        <v>216</v>
      </c>
      <c r="BC119" s="43" t="s">
        <v>217</v>
      </c>
      <c r="BD119" s="1"/>
      <c r="BE119" s="1"/>
      <c r="BF119" s="39" t="s">
        <v>231</v>
      </c>
      <c r="BH119" s="1"/>
      <c r="BI119" s="1"/>
      <c r="BJ119" s="1"/>
      <c r="BK119" s="1"/>
      <c r="BL119" s="1"/>
      <c r="BM119" s="43" t="s">
        <v>215</v>
      </c>
      <c r="BN119" s="43" t="s">
        <v>216</v>
      </c>
      <c r="BO119" s="43" t="s">
        <v>217</v>
      </c>
      <c r="BP119" s="1"/>
      <c r="BQ119" s="1"/>
    </row>
    <row r="120" spans="1:69">
      <c r="A120" t="s">
        <v>383</v>
      </c>
      <c r="B120" t="s">
        <v>384</v>
      </c>
      <c r="C120" s="39"/>
      <c r="D120" s="40" t="s">
        <v>13</v>
      </c>
      <c r="E120" s="41"/>
      <c r="F120" s="1"/>
      <c r="G120" s="1"/>
      <c r="H120" s="1"/>
      <c r="I120" s="1"/>
      <c r="J120" s="1"/>
      <c r="K120" s="1"/>
      <c r="L120" s="43" t="s">
        <v>220</v>
      </c>
      <c r="M120" s="43" t="s">
        <v>220</v>
      </c>
      <c r="N120" s="43" t="s">
        <v>220</v>
      </c>
      <c r="O120" s="1"/>
      <c r="P120" s="1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 t="s">
        <v>283</v>
      </c>
      <c r="AF120" s="44" t="s">
        <v>284</v>
      </c>
      <c r="AG120" s="44" t="s">
        <v>285</v>
      </c>
      <c r="AH120" s="44" t="s">
        <v>286</v>
      </c>
      <c r="AI120" s="44" t="s">
        <v>287</v>
      </c>
      <c r="AJ120" s="44" t="s">
        <v>288</v>
      </c>
      <c r="AK120" s="44" t="s">
        <v>289</v>
      </c>
      <c r="AL120" s="44" t="s">
        <v>290</v>
      </c>
      <c r="AM120" s="44" t="s">
        <v>291</v>
      </c>
      <c r="AN120" s="44"/>
      <c r="AO120" s="44" t="s">
        <v>293</v>
      </c>
      <c r="AP120" s="44"/>
      <c r="AQ120" s="44"/>
      <c r="AR120" s="44"/>
      <c r="AS120" s="44"/>
      <c r="AT120" s="44" t="s">
        <v>446</v>
      </c>
      <c r="AU120" s="1"/>
      <c r="AV120" s="1"/>
      <c r="AW120" s="1"/>
      <c r="AX120" s="1"/>
      <c r="AY120" s="1"/>
      <c r="AZ120" s="1"/>
      <c r="BA120" s="1"/>
      <c r="BB120" s="43" t="s">
        <v>216</v>
      </c>
      <c r="BC120" s="43" t="s">
        <v>217</v>
      </c>
      <c r="BD120" s="43" t="s">
        <v>218</v>
      </c>
      <c r="BE120" s="1"/>
      <c r="BF120" s="40" t="s">
        <v>232</v>
      </c>
      <c r="BH120" s="1"/>
      <c r="BI120" s="1"/>
      <c r="BJ120" s="1"/>
      <c r="BK120" s="1"/>
      <c r="BL120" s="1"/>
      <c r="BM120" s="1"/>
      <c r="BN120" s="43" t="s">
        <v>216</v>
      </c>
      <c r="BO120" s="43" t="s">
        <v>217</v>
      </c>
      <c r="BP120" s="43" t="s">
        <v>218</v>
      </c>
      <c r="BQ120" s="1"/>
    </row>
    <row r="121" spans="1:69">
      <c r="A121" t="s">
        <v>247</v>
      </c>
      <c r="B121" t="s">
        <v>116</v>
      </c>
      <c r="C121" s="39" t="s">
        <v>13</v>
      </c>
      <c r="D121" s="40"/>
      <c r="E121" s="41"/>
      <c r="F121" s="1"/>
      <c r="G121" s="1"/>
      <c r="H121" s="1"/>
      <c r="I121" s="43" t="s">
        <v>220</v>
      </c>
      <c r="J121" s="43" t="s">
        <v>220</v>
      </c>
      <c r="K121" s="1"/>
      <c r="L121" s="1"/>
      <c r="M121" s="1"/>
      <c r="N121" s="1"/>
      <c r="O121" s="1"/>
      <c r="P121" s="1"/>
      <c r="Q121" s="44" t="s">
        <v>269</v>
      </c>
      <c r="R121" s="44" t="s">
        <v>270</v>
      </c>
      <c r="S121" s="44"/>
      <c r="T121" s="44"/>
      <c r="U121" s="44" t="s">
        <v>273</v>
      </c>
      <c r="V121" s="44" t="s">
        <v>274</v>
      </c>
      <c r="W121" s="44" t="s">
        <v>275</v>
      </c>
      <c r="X121" s="44" t="s">
        <v>276</v>
      </c>
      <c r="Y121" s="44" t="s">
        <v>277</v>
      </c>
      <c r="Z121" s="44" t="s">
        <v>278</v>
      </c>
      <c r="AA121" s="44" t="s">
        <v>279</v>
      </c>
      <c r="AB121" s="44" t="s">
        <v>280</v>
      </c>
      <c r="AC121" s="44" t="s">
        <v>281</v>
      </c>
      <c r="AD121" s="44" t="s">
        <v>282</v>
      </c>
      <c r="AE121" s="44" t="s">
        <v>283</v>
      </c>
      <c r="AF121" s="44" t="s">
        <v>284</v>
      </c>
      <c r="AG121" s="44" t="s">
        <v>285</v>
      </c>
      <c r="AH121" s="44" t="s">
        <v>286</v>
      </c>
      <c r="AI121" s="44" t="s">
        <v>287</v>
      </c>
      <c r="AJ121" s="44" t="s">
        <v>288</v>
      </c>
      <c r="AK121" s="44"/>
      <c r="AL121" s="44" t="s">
        <v>290</v>
      </c>
      <c r="AM121" s="44" t="s">
        <v>291</v>
      </c>
      <c r="AN121" s="44"/>
      <c r="AO121" s="44"/>
      <c r="AP121" s="44" t="s">
        <v>294</v>
      </c>
      <c r="AQ121" s="44" t="s">
        <v>443</v>
      </c>
      <c r="AR121" s="44" t="s">
        <v>444</v>
      </c>
      <c r="AS121" s="44" t="s">
        <v>445</v>
      </c>
      <c r="AT121" s="44" t="s">
        <v>446</v>
      </c>
      <c r="AU121" s="1"/>
      <c r="AV121" s="1"/>
      <c r="AW121" s="1"/>
      <c r="AX121" s="1"/>
      <c r="AY121" s="43" t="s">
        <v>213</v>
      </c>
      <c r="AZ121" s="43" t="s">
        <v>214</v>
      </c>
      <c r="BA121" s="1"/>
      <c r="BB121" s="1"/>
      <c r="BC121" s="1"/>
      <c r="BD121" s="1"/>
      <c r="BE121" s="1"/>
      <c r="BF121" s="39" t="s">
        <v>231</v>
      </c>
      <c r="BH121" s="1"/>
      <c r="BI121" s="1"/>
      <c r="BJ121" s="1"/>
      <c r="BK121" s="43" t="s">
        <v>213</v>
      </c>
      <c r="BL121" s="43" t="s">
        <v>214</v>
      </c>
      <c r="BM121" s="1"/>
      <c r="BN121" s="1"/>
      <c r="BO121" s="1"/>
      <c r="BP121" s="1"/>
      <c r="BQ121" s="1"/>
    </row>
    <row r="122" spans="1:69">
      <c r="A122" t="s">
        <v>117</v>
      </c>
      <c r="B122" t="s">
        <v>118</v>
      </c>
      <c r="C122" s="39" t="s">
        <v>13</v>
      </c>
      <c r="D122" s="40"/>
      <c r="E122" s="41"/>
      <c r="F122" s="1"/>
      <c r="G122" s="1"/>
      <c r="H122" s="1"/>
      <c r="I122" s="1"/>
      <c r="J122" s="43" t="s">
        <v>220</v>
      </c>
      <c r="K122" s="43" t="s">
        <v>220</v>
      </c>
      <c r="L122" s="43" t="s">
        <v>220</v>
      </c>
      <c r="M122" s="1"/>
      <c r="N122" s="1"/>
      <c r="O122" s="1"/>
      <c r="P122" s="1"/>
      <c r="Q122" s="44" t="s">
        <v>269</v>
      </c>
      <c r="R122" s="44" t="s">
        <v>270</v>
      </c>
      <c r="S122" s="44" t="s">
        <v>271</v>
      </c>
      <c r="T122" s="44" t="s">
        <v>272</v>
      </c>
      <c r="U122" s="44" t="s">
        <v>273</v>
      </c>
      <c r="V122" s="44" t="s">
        <v>274</v>
      </c>
      <c r="W122" s="44" t="s">
        <v>275</v>
      </c>
      <c r="X122" s="44" t="s">
        <v>276</v>
      </c>
      <c r="Y122" s="44" t="s">
        <v>277</v>
      </c>
      <c r="Z122" s="44" t="s">
        <v>278</v>
      </c>
      <c r="AA122" s="44" t="s">
        <v>279</v>
      </c>
      <c r="AB122" s="44" t="s">
        <v>280</v>
      </c>
      <c r="AC122" s="44" t="s">
        <v>281</v>
      </c>
      <c r="AD122" s="44" t="s">
        <v>282</v>
      </c>
      <c r="AE122" s="44" t="s">
        <v>283</v>
      </c>
      <c r="AF122" s="44" t="s">
        <v>284</v>
      </c>
      <c r="AG122" s="44" t="s">
        <v>285</v>
      </c>
      <c r="AH122" s="44" t="s">
        <v>286</v>
      </c>
      <c r="AI122" s="44" t="s">
        <v>287</v>
      </c>
      <c r="AJ122" s="44" t="s">
        <v>288</v>
      </c>
      <c r="AK122" s="44" t="s">
        <v>289</v>
      </c>
      <c r="AL122" s="44" t="s">
        <v>290</v>
      </c>
      <c r="AM122" s="44"/>
      <c r="AN122" s="44"/>
      <c r="AO122" s="44" t="s">
        <v>293</v>
      </c>
      <c r="AP122" s="44" t="s">
        <v>294</v>
      </c>
      <c r="AQ122" s="44" t="s">
        <v>443</v>
      </c>
      <c r="AR122" s="44" t="s">
        <v>444</v>
      </c>
      <c r="AS122" s="44" t="s">
        <v>445</v>
      </c>
      <c r="AT122" s="44" t="s">
        <v>446</v>
      </c>
      <c r="AU122" s="1"/>
      <c r="AV122" s="1"/>
      <c r="AW122" s="1"/>
      <c r="AX122" s="1"/>
      <c r="AY122" s="1"/>
      <c r="AZ122" s="43" t="s">
        <v>214</v>
      </c>
      <c r="BA122" s="43" t="s">
        <v>215</v>
      </c>
      <c r="BB122" s="43" t="s">
        <v>216</v>
      </c>
      <c r="BC122" s="1"/>
      <c r="BD122" s="1"/>
      <c r="BE122" s="1"/>
      <c r="BF122" s="39" t="s">
        <v>231</v>
      </c>
      <c r="BH122" s="1"/>
      <c r="BI122" s="1"/>
      <c r="BJ122" s="1"/>
      <c r="BK122" s="1"/>
      <c r="BL122" s="43" t="s">
        <v>214</v>
      </c>
      <c r="BM122" s="43" t="s">
        <v>215</v>
      </c>
      <c r="BN122" s="43" t="s">
        <v>216</v>
      </c>
      <c r="BO122" s="1"/>
      <c r="BP122" s="1"/>
      <c r="BQ122" s="1"/>
    </row>
    <row r="123" spans="1:69">
      <c r="A123" t="s">
        <v>385</v>
      </c>
      <c r="B123" t="s">
        <v>386</v>
      </c>
      <c r="C123" s="39"/>
      <c r="D123" s="40" t="s">
        <v>13</v>
      </c>
      <c r="E123" s="41"/>
      <c r="F123" s="1"/>
      <c r="G123" s="1"/>
      <c r="H123" s="1"/>
      <c r="I123" s="1"/>
      <c r="J123" s="43" t="s">
        <v>220</v>
      </c>
      <c r="K123" s="43" t="s">
        <v>220</v>
      </c>
      <c r="L123" s="43" t="s">
        <v>220</v>
      </c>
      <c r="M123" s="43" t="s">
        <v>220</v>
      </c>
      <c r="N123" s="1"/>
      <c r="O123" s="1"/>
      <c r="P123" s="1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 t="s">
        <v>283</v>
      </c>
      <c r="AF123" s="44" t="s">
        <v>284</v>
      </c>
      <c r="AG123" s="44" t="s">
        <v>285</v>
      </c>
      <c r="AH123" s="44" t="s">
        <v>286</v>
      </c>
      <c r="AI123" s="44" t="s">
        <v>287</v>
      </c>
      <c r="AJ123" s="44" t="s">
        <v>288</v>
      </c>
      <c r="AK123" s="44"/>
      <c r="AL123" s="44"/>
      <c r="AM123" s="44"/>
      <c r="AN123" s="44"/>
      <c r="AO123" s="44"/>
      <c r="AP123" s="44"/>
      <c r="AQ123" s="44"/>
      <c r="AR123" s="44"/>
      <c r="AS123" s="44"/>
      <c r="AT123" s="44" t="s">
        <v>446</v>
      </c>
      <c r="AU123" s="1"/>
      <c r="AV123" s="1"/>
      <c r="AW123" s="1"/>
      <c r="AX123" s="1"/>
      <c r="AY123" s="1"/>
      <c r="AZ123" s="43" t="s">
        <v>214</v>
      </c>
      <c r="BA123" s="43" t="s">
        <v>215</v>
      </c>
      <c r="BB123" s="43" t="s">
        <v>216</v>
      </c>
      <c r="BC123" s="43" t="s">
        <v>217</v>
      </c>
      <c r="BD123" s="1"/>
      <c r="BE123" s="1"/>
      <c r="BF123" s="40" t="s">
        <v>232</v>
      </c>
      <c r="BH123" s="1"/>
      <c r="BI123" s="1"/>
      <c r="BJ123" s="1"/>
      <c r="BK123" s="1"/>
      <c r="BL123" s="43" t="s">
        <v>214</v>
      </c>
      <c r="BM123" s="43" t="s">
        <v>215</v>
      </c>
      <c r="BN123" s="43" t="s">
        <v>216</v>
      </c>
      <c r="BO123" s="43" t="s">
        <v>217</v>
      </c>
      <c r="BP123" s="1"/>
      <c r="BQ123" s="1"/>
    </row>
    <row r="124" spans="1:69">
      <c r="A124" t="s">
        <v>387</v>
      </c>
      <c r="B124" t="s">
        <v>388</v>
      </c>
      <c r="C124" s="39"/>
      <c r="D124" s="40" t="s">
        <v>13</v>
      </c>
      <c r="E124" s="41"/>
      <c r="F124" s="1"/>
      <c r="G124" s="1"/>
      <c r="H124" s="1"/>
      <c r="I124" s="1"/>
      <c r="J124" s="43" t="s">
        <v>220</v>
      </c>
      <c r="K124" s="43" t="s">
        <v>220</v>
      </c>
      <c r="L124" s="1"/>
      <c r="M124" s="1"/>
      <c r="N124" s="1"/>
      <c r="O124" s="1"/>
      <c r="P124" s="1"/>
      <c r="Q124" s="44"/>
      <c r="R124" s="44"/>
      <c r="S124" s="44" t="s">
        <v>271</v>
      </c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 t="s">
        <v>283</v>
      </c>
      <c r="AF124" s="44" t="s">
        <v>284</v>
      </c>
      <c r="AG124" s="44" t="s">
        <v>285</v>
      </c>
      <c r="AH124" s="44" t="s">
        <v>286</v>
      </c>
      <c r="AI124" s="44" t="s">
        <v>287</v>
      </c>
      <c r="AJ124" s="44" t="s">
        <v>288</v>
      </c>
      <c r="AK124" s="44"/>
      <c r="AL124" s="44"/>
      <c r="AM124" s="44"/>
      <c r="AN124" s="44"/>
      <c r="AO124" s="44"/>
      <c r="AP124" s="44"/>
      <c r="AQ124" s="44"/>
      <c r="AR124" s="44"/>
      <c r="AS124" s="44"/>
      <c r="AT124" s="44" t="s">
        <v>446</v>
      </c>
      <c r="AU124" s="1"/>
      <c r="AV124" s="1"/>
      <c r="AW124" s="1"/>
      <c r="AX124" s="1"/>
      <c r="AY124" s="1"/>
      <c r="AZ124" s="43" t="s">
        <v>214</v>
      </c>
      <c r="BA124" s="43" t="s">
        <v>215</v>
      </c>
      <c r="BB124" s="1"/>
      <c r="BC124" s="1"/>
      <c r="BD124" s="1"/>
      <c r="BE124" s="1"/>
      <c r="BF124" s="40" t="s">
        <v>232</v>
      </c>
      <c r="BH124" s="1"/>
      <c r="BI124" s="1"/>
      <c r="BJ124" s="1"/>
      <c r="BK124" s="1"/>
      <c r="BL124" s="43" t="s">
        <v>214</v>
      </c>
      <c r="BM124" s="43" t="s">
        <v>215</v>
      </c>
      <c r="BN124" s="1"/>
      <c r="BO124" s="1"/>
      <c r="BP124" s="1"/>
      <c r="BQ124" s="1"/>
    </row>
    <row r="125" spans="1:69">
      <c r="A125" s="61" t="s">
        <v>119</v>
      </c>
      <c r="B125" s="61" t="s">
        <v>120</v>
      </c>
      <c r="C125" s="39" t="s">
        <v>13</v>
      </c>
      <c r="D125" s="40"/>
      <c r="E125" s="41"/>
      <c r="F125" s="1"/>
      <c r="G125" s="1"/>
      <c r="H125" s="1"/>
      <c r="I125" s="43" t="s">
        <v>220</v>
      </c>
      <c r="J125" s="43" t="s">
        <v>220</v>
      </c>
      <c r="K125" s="43" t="s">
        <v>220</v>
      </c>
      <c r="L125" s="1"/>
      <c r="M125" s="1"/>
      <c r="N125" s="1"/>
      <c r="O125" s="1"/>
      <c r="P125" s="1"/>
      <c r="Q125" s="44" t="s">
        <v>269</v>
      </c>
      <c r="R125" s="44" t="s">
        <v>270</v>
      </c>
      <c r="S125" s="44"/>
      <c r="T125" s="44"/>
      <c r="U125" s="44" t="s">
        <v>273</v>
      </c>
      <c r="V125" s="44" t="s">
        <v>274</v>
      </c>
      <c r="W125" s="44" t="s">
        <v>275</v>
      </c>
      <c r="X125" s="44" t="s">
        <v>276</v>
      </c>
      <c r="Y125" s="44" t="s">
        <v>277</v>
      </c>
      <c r="Z125" s="44" t="s">
        <v>278</v>
      </c>
      <c r="AA125" s="44" t="s">
        <v>279</v>
      </c>
      <c r="AB125" s="44" t="s">
        <v>280</v>
      </c>
      <c r="AC125" s="44" t="s">
        <v>281</v>
      </c>
      <c r="AD125" s="44" t="s">
        <v>282</v>
      </c>
      <c r="AE125" s="44" t="s">
        <v>283</v>
      </c>
      <c r="AF125" s="44" t="s">
        <v>284</v>
      </c>
      <c r="AG125" s="44" t="s">
        <v>285</v>
      </c>
      <c r="AH125" s="44" t="s">
        <v>286</v>
      </c>
      <c r="AI125" s="44" t="s">
        <v>287</v>
      </c>
      <c r="AJ125" s="44" t="s">
        <v>288</v>
      </c>
      <c r="AK125" s="44" t="s">
        <v>289</v>
      </c>
      <c r="AL125" s="44" t="s">
        <v>290</v>
      </c>
      <c r="AM125" s="44" t="s">
        <v>291</v>
      </c>
      <c r="AN125" s="44" t="s">
        <v>292</v>
      </c>
      <c r="AO125" s="44"/>
      <c r="AP125" s="44" t="s">
        <v>294</v>
      </c>
      <c r="AQ125" s="44" t="s">
        <v>443</v>
      </c>
      <c r="AR125" s="44" t="s">
        <v>444</v>
      </c>
      <c r="AS125" s="44" t="s">
        <v>445</v>
      </c>
      <c r="AT125" s="44" t="s">
        <v>446</v>
      </c>
      <c r="AU125" s="1"/>
      <c r="AV125" s="1"/>
      <c r="AW125" s="1"/>
      <c r="AX125" s="1"/>
      <c r="AY125" s="43" t="s">
        <v>213</v>
      </c>
      <c r="AZ125" s="43" t="s">
        <v>214</v>
      </c>
      <c r="BA125" s="43" t="s">
        <v>215</v>
      </c>
      <c r="BB125" s="1"/>
      <c r="BC125" s="1"/>
      <c r="BD125" s="1"/>
      <c r="BE125" s="1"/>
      <c r="BF125" s="39" t="s">
        <v>231</v>
      </c>
      <c r="BH125" s="1"/>
      <c r="BI125" s="1"/>
      <c r="BJ125" s="1"/>
      <c r="BK125" s="43" t="s">
        <v>213</v>
      </c>
      <c r="BL125" s="43" t="s">
        <v>214</v>
      </c>
      <c r="BM125" s="43" t="s">
        <v>215</v>
      </c>
      <c r="BN125" s="1"/>
      <c r="BO125" s="1"/>
      <c r="BP125" s="1"/>
      <c r="BQ125" s="1"/>
    </row>
    <row r="126" spans="1:69">
      <c r="A126" t="s">
        <v>121</v>
      </c>
      <c r="B126" t="s">
        <v>122</v>
      </c>
      <c r="C126" s="39"/>
      <c r="D126" s="40" t="s">
        <v>13</v>
      </c>
      <c r="E126" s="41"/>
      <c r="F126" s="1"/>
      <c r="G126" s="1"/>
      <c r="H126" s="1"/>
      <c r="I126" s="1"/>
      <c r="J126" s="43" t="s">
        <v>220</v>
      </c>
      <c r="K126" s="43" t="s">
        <v>220</v>
      </c>
      <c r="L126" s="1"/>
      <c r="M126" s="1"/>
      <c r="N126" s="1"/>
      <c r="O126" s="1"/>
      <c r="P126" s="1"/>
      <c r="Q126" s="44"/>
      <c r="R126" s="44"/>
      <c r="S126" s="44"/>
      <c r="T126" s="44"/>
      <c r="U126" s="44"/>
      <c r="V126" s="44"/>
      <c r="W126" s="44"/>
      <c r="X126" s="44"/>
      <c r="Y126" s="44"/>
      <c r="Z126" s="44" t="s">
        <v>278</v>
      </c>
      <c r="AA126" s="44" t="s">
        <v>279</v>
      </c>
      <c r="AB126" s="44" t="s">
        <v>280</v>
      </c>
      <c r="AC126" s="44" t="s">
        <v>281</v>
      </c>
      <c r="AD126" s="44" t="s">
        <v>282</v>
      </c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 t="s">
        <v>294</v>
      </c>
      <c r="AQ126" s="44"/>
      <c r="AR126" s="44"/>
      <c r="AS126" s="44" t="s">
        <v>445</v>
      </c>
      <c r="AT126" s="44"/>
      <c r="AU126" s="1"/>
      <c r="AV126" s="1"/>
      <c r="AW126" s="1"/>
      <c r="AX126" s="1"/>
      <c r="AY126" s="1"/>
      <c r="AZ126" s="43" t="s">
        <v>214</v>
      </c>
      <c r="BA126" s="43" t="s">
        <v>215</v>
      </c>
      <c r="BB126" s="1"/>
      <c r="BC126" s="1"/>
      <c r="BD126" s="1"/>
      <c r="BE126" s="1"/>
      <c r="BF126" s="40" t="s">
        <v>232</v>
      </c>
      <c r="BH126" s="1"/>
      <c r="BI126" s="1"/>
      <c r="BJ126" s="1"/>
      <c r="BK126" s="1"/>
      <c r="BL126" s="43" t="s">
        <v>214</v>
      </c>
      <c r="BM126" s="43" t="s">
        <v>215</v>
      </c>
      <c r="BN126" s="1"/>
      <c r="BO126" s="1"/>
      <c r="BP126" s="1"/>
      <c r="BQ126" s="1"/>
    </row>
    <row r="127" spans="1:69">
      <c r="A127" t="s">
        <v>123</v>
      </c>
      <c r="B127" t="s">
        <v>124</v>
      </c>
      <c r="C127" s="39"/>
      <c r="D127" s="40" t="s">
        <v>13</v>
      </c>
      <c r="E127" s="41"/>
      <c r="F127" s="1"/>
      <c r="G127" s="1"/>
      <c r="H127" s="1"/>
      <c r="I127" s="1"/>
      <c r="J127" s="1"/>
      <c r="K127" s="1"/>
      <c r="L127" s="43" t="s">
        <v>220</v>
      </c>
      <c r="M127" s="43" t="s">
        <v>220</v>
      </c>
      <c r="N127" s="1"/>
      <c r="O127" s="1"/>
      <c r="P127" s="1"/>
      <c r="Q127" s="44" t="s">
        <v>269</v>
      </c>
      <c r="R127" s="44" t="s">
        <v>270</v>
      </c>
      <c r="S127" s="44"/>
      <c r="T127" s="44"/>
      <c r="U127" s="44" t="s">
        <v>273</v>
      </c>
      <c r="V127" s="44" t="s">
        <v>274</v>
      </c>
      <c r="W127" s="44" t="s">
        <v>275</v>
      </c>
      <c r="X127" s="44" t="s">
        <v>276</v>
      </c>
      <c r="Y127" s="44" t="s">
        <v>277</v>
      </c>
      <c r="Z127" s="44" t="s">
        <v>278</v>
      </c>
      <c r="AA127" s="44" t="s">
        <v>279</v>
      </c>
      <c r="AB127" s="44" t="s">
        <v>280</v>
      </c>
      <c r="AC127" s="44" t="s">
        <v>281</v>
      </c>
      <c r="AD127" s="44" t="s">
        <v>282</v>
      </c>
      <c r="AE127" s="44" t="s">
        <v>283</v>
      </c>
      <c r="AF127" s="44" t="s">
        <v>284</v>
      </c>
      <c r="AG127" s="44" t="s">
        <v>285</v>
      </c>
      <c r="AH127" s="44" t="s">
        <v>286</v>
      </c>
      <c r="AI127" s="44" t="s">
        <v>287</v>
      </c>
      <c r="AJ127" s="44" t="s">
        <v>288</v>
      </c>
      <c r="AK127" s="44"/>
      <c r="AL127" s="44" t="s">
        <v>290</v>
      </c>
      <c r="AM127" s="44" t="s">
        <v>291</v>
      </c>
      <c r="AN127" s="44"/>
      <c r="AO127" s="44"/>
      <c r="AP127" s="44" t="s">
        <v>294</v>
      </c>
      <c r="AQ127" s="44" t="s">
        <v>443</v>
      </c>
      <c r="AR127" s="44" t="s">
        <v>444</v>
      </c>
      <c r="AS127" s="44" t="s">
        <v>445</v>
      </c>
      <c r="AT127" s="44" t="s">
        <v>446</v>
      </c>
      <c r="AU127" s="1"/>
      <c r="AV127" s="1"/>
      <c r="AW127" s="1"/>
      <c r="AX127" s="1"/>
      <c r="AY127" s="1"/>
      <c r="AZ127" s="1"/>
      <c r="BA127" s="1"/>
      <c r="BB127" s="43" t="s">
        <v>216</v>
      </c>
      <c r="BC127" s="43" t="s">
        <v>217</v>
      </c>
      <c r="BD127" s="1"/>
      <c r="BE127" s="1"/>
      <c r="BF127" s="40" t="s">
        <v>232</v>
      </c>
      <c r="BH127" s="1"/>
      <c r="BI127" s="1"/>
      <c r="BJ127" s="1"/>
      <c r="BK127" s="1"/>
      <c r="BL127" s="1"/>
      <c r="BM127" s="1"/>
      <c r="BN127" s="43" t="s">
        <v>216</v>
      </c>
      <c r="BO127" s="43" t="s">
        <v>217</v>
      </c>
      <c r="BP127" s="1"/>
      <c r="BQ127" s="1"/>
    </row>
    <row r="128" spans="1:69">
      <c r="A128" t="s">
        <v>389</v>
      </c>
      <c r="B128" t="s">
        <v>390</v>
      </c>
      <c r="C128" s="39"/>
      <c r="D128" s="40" t="s">
        <v>13</v>
      </c>
      <c r="E128" s="41"/>
      <c r="F128" s="1"/>
      <c r="G128" s="1"/>
      <c r="H128" s="1"/>
      <c r="I128" s="1"/>
      <c r="J128" s="43" t="s">
        <v>220</v>
      </c>
      <c r="K128" s="43" t="s">
        <v>220</v>
      </c>
      <c r="L128" s="43" t="s">
        <v>220</v>
      </c>
      <c r="M128" s="43" t="s">
        <v>220</v>
      </c>
      <c r="N128" s="43" t="s">
        <v>220</v>
      </c>
      <c r="O128" s="43" t="s">
        <v>220</v>
      </c>
      <c r="P128" s="43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 t="s">
        <v>290</v>
      </c>
      <c r="AM128" s="44"/>
      <c r="AN128" s="44"/>
      <c r="AO128" s="44"/>
      <c r="AP128" s="44"/>
      <c r="AQ128" s="44"/>
      <c r="AR128" s="44"/>
      <c r="AS128" s="44"/>
      <c r="AT128" s="44"/>
      <c r="AU128" s="1"/>
      <c r="AV128" s="1"/>
      <c r="AW128" s="1"/>
      <c r="AX128" s="1"/>
      <c r="AY128" s="1"/>
      <c r="AZ128" s="43" t="s">
        <v>214</v>
      </c>
      <c r="BA128" s="43" t="s">
        <v>215</v>
      </c>
      <c r="BB128" s="43" t="s">
        <v>216</v>
      </c>
      <c r="BC128" s="43" t="s">
        <v>217</v>
      </c>
      <c r="BD128" s="43" t="s">
        <v>218</v>
      </c>
      <c r="BE128" s="43" t="s">
        <v>221</v>
      </c>
      <c r="BF128" s="40" t="s">
        <v>232</v>
      </c>
      <c r="BH128" s="1"/>
      <c r="BI128" s="1"/>
      <c r="BJ128" s="1"/>
      <c r="BK128" s="1"/>
      <c r="BL128" s="43" t="s">
        <v>214</v>
      </c>
      <c r="BM128" s="43" t="s">
        <v>215</v>
      </c>
      <c r="BN128" s="43" t="s">
        <v>216</v>
      </c>
      <c r="BO128" s="43" t="s">
        <v>217</v>
      </c>
      <c r="BP128" s="43" t="s">
        <v>218</v>
      </c>
      <c r="BQ128" s="43" t="s">
        <v>221</v>
      </c>
    </row>
    <row r="129" spans="1:69">
      <c r="A129" s="61" t="s">
        <v>125</v>
      </c>
      <c r="B129" s="61" t="s">
        <v>126</v>
      </c>
      <c r="C129" s="39"/>
      <c r="D129" s="40" t="s">
        <v>13</v>
      </c>
      <c r="E129" s="41"/>
      <c r="F129" s="1"/>
      <c r="G129" s="1"/>
      <c r="H129" s="1"/>
      <c r="I129" s="43" t="s">
        <v>220</v>
      </c>
      <c r="J129" s="43" t="s">
        <v>220</v>
      </c>
      <c r="K129" s="1"/>
      <c r="L129" s="1"/>
      <c r="M129" s="1"/>
      <c r="N129" s="1"/>
      <c r="O129" s="1"/>
      <c r="P129" s="1"/>
      <c r="Q129" s="44" t="s">
        <v>269</v>
      </c>
      <c r="R129" s="44" t="s">
        <v>270</v>
      </c>
      <c r="S129" s="44" t="s">
        <v>271</v>
      </c>
      <c r="T129" s="44"/>
      <c r="U129" s="44" t="s">
        <v>273</v>
      </c>
      <c r="V129" s="44" t="s">
        <v>274</v>
      </c>
      <c r="W129" s="44" t="s">
        <v>275</v>
      </c>
      <c r="X129" s="44" t="s">
        <v>276</v>
      </c>
      <c r="Y129" s="44" t="s">
        <v>277</v>
      </c>
      <c r="Z129" s="44" t="s">
        <v>278</v>
      </c>
      <c r="AA129" s="44" t="s">
        <v>279</v>
      </c>
      <c r="AB129" s="44" t="s">
        <v>280</v>
      </c>
      <c r="AC129" s="44" t="s">
        <v>281</v>
      </c>
      <c r="AD129" s="44" t="s">
        <v>282</v>
      </c>
      <c r="AE129" s="44" t="s">
        <v>283</v>
      </c>
      <c r="AF129" s="44" t="s">
        <v>284</v>
      </c>
      <c r="AG129" s="44" t="s">
        <v>285</v>
      </c>
      <c r="AH129" s="44" t="s">
        <v>286</v>
      </c>
      <c r="AI129" s="44" t="s">
        <v>287</v>
      </c>
      <c r="AJ129" s="44" t="s">
        <v>288</v>
      </c>
      <c r="AK129" s="44" t="s">
        <v>289</v>
      </c>
      <c r="AL129" s="44" t="s">
        <v>290</v>
      </c>
      <c r="AM129" s="44" t="s">
        <v>291</v>
      </c>
      <c r="AN129" s="44"/>
      <c r="AO129" s="44" t="s">
        <v>293</v>
      </c>
      <c r="AP129" s="44" t="s">
        <v>294</v>
      </c>
      <c r="AQ129" s="44" t="s">
        <v>443</v>
      </c>
      <c r="AR129" s="44" t="s">
        <v>444</v>
      </c>
      <c r="AS129" s="44" t="s">
        <v>445</v>
      </c>
      <c r="AT129" s="44" t="s">
        <v>446</v>
      </c>
      <c r="AU129" s="1"/>
      <c r="AV129" s="1"/>
      <c r="AW129" s="1"/>
      <c r="AX129" s="1"/>
      <c r="AY129" s="43" t="s">
        <v>213</v>
      </c>
      <c r="AZ129" s="43" t="s">
        <v>214</v>
      </c>
      <c r="BA129" s="1"/>
      <c r="BB129" s="1"/>
      <c r="BC129" s="1"/>
      <c r="BD129" s="1"/>
      <c r="BE129" s="1"/>
      <c r="BF129" s="40" t="s">
        <v>232</v>
      </c>
      <c r="BH129" s="1"/>
      <c r="BI129" s="1"/>
      <c r="BJ129" s="1"/>
      <c r="BK129" s="43" t="s">
        <v>213</v>
      </c>
      <c r="BL129" s="43" t="s">
        <v>214</v>
      </c>
      <c r="BM129" s="1"/>
      <c r="BN129" s="1"/>
      <c r="BO129" s="1"/>
      <c r="BP129" s="1"/>
      <c r="BQ129" s="1"/>
    </row>
    <row r="130" spans="1:69">
      <c r="A130" s="61" t="s">
        <v>127</v>
      </c>
      <c r="B130" s="61" t="s">
        <v>128</v>
      </c>
      <c r="C130" s="39" t="s">
        <v>13</v>
      </c>
      <c r="D130" s="40"/>
      <c r="E130" s="41"/>
      <c r="F130" s="1"/>
      <c r="G130" s="1"/>
      <c r="H130" s="1"/>
      <c r="I130" s="1"/>
      <c r="J130" s="43" t="s">
        <v>220</v>
      </c>
      <c r="K130" s="43" t="s">
        <v>220</v>
      </c>
      <c r="L130" s="43" t="s">
        <v>220</v>
      </c>
      <c r="M130" s="1"/>
      <c r="N130" s="1"/>
      <c r="O130" s="1"/>
      <c r="P130" s="1"/>
      <c r="Q130" s="44" t="s">
        <v>269</v>
      </c>
      <c r="R130" s="44" t="s">
        <v>270</v>
      </c>
      <c r="S130" s="44" t="s">
        <v>271</v>
      </c>
      <c r="T130" s="44" t="s">
        <v>272</v>
      </c>
      <c r="U130" s="44" t="s">
        <v>273</v>
      </c>
      <c r="V130" s="44" t="s">
        <v>274</v>
      </c>
      <c r="W130" s="44" t="s">
        <v>275</v>
      </c>
      <c r="X130" s="44" t="s">
        <v>276</v>
      </c>
      <c r="Y130" s="44" t="s">
        <v>277</v>
      </c>
      <c r="Z130" s="44" t="s">
        <v>278</v>
      </c>
      <c r="AA130" s="44" t="s">
        <v>279</v>
      </c>
      <c r="AB130" s="44" t="s">
        <v>280</v>
      </c>
      <c r="AC130" s="44" t="s">
        <v>281</v>
      </c>
      <c r="AD130" s="44" t="s">
        <v>282</v>
      </c>
      <c r="AE130" s="44" t="s">
        <v>283</v>
      </c>
      <c r="AF130" s="44" t="s">
        <v>284</v>
      </c>
      <c r="AG130" s="44" t="s">
        <v>285</v>
      </c>
      <c r="AH130" s="44" t="s">
        <v>286</v>
      </c>
      <c r="AI130" s="44" t="s">
        <v>287</v>
      </c>
      <c r="AJ130" s="44" t="s">
        <v>288</v>
      </c>
      <c r="AK130" s="44" t="s">
        <v>289</v>
      </c>
      <c r="AL130" s="44" t="s">
        <v>290</v>
      </c>
      <c r="AM130" s="44" t="s">
        <v>291</v>
      </c>
      <c r="AN130" s="44" t="s">
        <v>292</v>
      </c>
      <c r="AO130" s="44" t="s">
        <v>293</v>
      </c>
      <c r="AP130" s="44" t="s">
        <v>294</v>
      </c>
      <c r="AQ130" s="44" t="s">
        <v>443</v>
      </c>
      <c r="AR130" s="44" t="s">
        <v>444</v>
      </c>
      <c r="AS130" s="44" t="s">
        <v>445</v>
      </c>
      <c r="AT130" s="44" t="s">
        <v>446</v>
      </c>
      <c r="AU130" s="1"/>
      <c r="AV130" s="1"/>
      <c r="AW130" s="1"/>
      <c r="AX130" s="1"/>
      <c r="AY130" s="1"/>
      <c r="AZ130" s="43" t="s">
        <v>214</v>
      </c>
      <c r="BA130" s="43" t="s">
        <v>215</v>
      </c>
      <c r="BB130" s="43" t="s">
        <v>216</v>
      </c>
      <c r="BC130" s="1"/>
      <c r="BD130" s="1"/>
      <c r="BE130" s="1"/>
      <c r="BF130" s="39" t="s">
        <v>231</v>
      </c>
      <c r="BH130" s="1"/>
      <c r="BI130" s="1"/>
      <c r="BJ130" s="1"/>
      <c r="BK130" s="1"/>
      <c r="BL130" s="43" t="s">
        <v>214</v>
      </c>
      <c r="BM130" s="43" t="s">
        <v>215</v>
      </c>
      <c r="BN130" s="43" t="s">
        <v>216</v>
      </c>
      <c r="BO130" s="1"/>
      <c r="BP130" s="1"/>
      <c r="BQ130" s="1"/>
    </row>
    <row r="131" spans="1:69">
      <c r="A131" t="s">
        <v>129</v>
      </c>
      <c r="B131" t="s">
        <v>130</v>
      </c>
      <c r="C131" s="39" t="s">
        <v>13</v>
      </c>
      <c r="D131" s="40"/>
      <c r="E131" s="41"/>
      <c r="F131" s="1"/>
      <c r="G131" s="1"/>
      <c r="H131" s="1"/>
      <c r="I131" s="1"/>
      <c r="J131" s="1"/>
      <c r="K131" s="43" t="s">
        <v>220</v>
      </c>
      <c r="L131" s="43" t="s">
        <v>220</v>
      </c>
      <c r="M131" s="43" t="s">
        <v>220</v>
      </c>
      <c r="N131" s="1"/>
      <c r="O131" s="1"/>
      <c r="P131" s="1"/>
      <c r="Q131" s="44" t="s">
        <v>269</v>
      </c>
      <c r="R131" s="44" t="s">
        <v>270</v>
      </c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 t="s">
        <v>293</v>
      </c>
      <c r="AP131" s="44"/>
      <c r="AQ131" s="44" t="s">
        <v>443</v>
      </c>
      <c r="AR131" s="44"/>
      <c r="AS131" s="44"/>
      <c r="AT131" s="44"/>
      <c r="AU131" s="1"/>
      <c r="AV131" s="1"/>
      <c r="AW131" s="1"/>
      <c r="AX131" s="1"/>
      <c r="AY131" s="1"/>
      <c r="AZ131" s="1"/>
      <c r="BA131" s="43" t="s">
        <v>215</v>
      </c>
      <c r="BB131" s="43" t="s">
        <v>216</v>
      </c>
      <c r="BC131" s="43" t="s">
        <v>217</v>
      </c>
      <c r="BD131" s="1"/>
      <c r="BE131" s="1"/>
      <c r="BF131" s="39" t="s">
        <v>231</v>
      </c>
      <c r="BH131" s="1"/>
      <c r="BI131" s="1"/>
      <c r="BJ131" s="1"/>
      <c r="BK131" s="1"/>
      <c r="BL131" s="1"/>
      <c r="BM131" s="43" t="s">
        <v>215</v>
      </c>
      <c r="BN131" s="43" t="s">
        <v>216</v>
      </c>
      <c r="BO131" s="43" t="s">
        <v>217</v>
      </c>
      <c r="BP131" s="1"/>
      <c r="BQ131" s="1"/>
    </row>
    <row r="132" spans="1:69">
      <c r="A132" s="61" t="s">
        <v>242</v>
      </c>
      <c r="B132" s="61" t="s">
        <v>131</v>
      </c>
      <c r="C132" s="39"/>
      <c r="D132" s="40" t="s">
        <v>13</v>
      </c>
      <c r="E132" s="41"/>
      <c r="F132" s="1"/>
      <c r="G132" s="1"/>
      <c r="H132" s="1"/>
      <c r="I132" s="1"/>
      <c r="J132" s="1"/>
      <c r="K132" s="1"/>
      <c r="L132" s="43" t="s">
        <v>220</v>
      </c>
      <c r="M132" s="43" t="s">
        <v>220</v>
      </c>
      <c r="N132" s="1"/>
      <c r="O132" s="1"/>
      <c r="P132" s="1"/>
      <c r="Q132" s="44" t="s">
        <v>269</v>
      </c>
      <c r="R132" s="44" t="s">
        <v>270</v>
      </c>
      <c r="S132" s="44"/>
      <c r="T132" s="44"/>
      <c r="U132" s="44" t="s">
        <v>273</v>
      </c>
      <c r="V132" s="44" t="s">
        <v>274</v>
      </c>
      <c r="W132" s="44" t="s">
        <v>275</v>
      </c>
      <c r="X132" s="44" t="s">
        <v>276</v>
      </c>
      <c r="Y132" s="44" t="s">
        <v>277</v>
      </c>
      <c r="Z132" s="44" t="s">
        <v>278</v>
      </c>
      <c r="AA132" s="44" t="s">
        <v>279</v>
      </c>
      <c r="AB132" s="44" t="s">
        <v>280</v>
      </c>
      <c r="AC132" s="44" t="s">
        <v>281</v>
      </c>
      <c r="AD132" s="44" t="s">
        <v>282</v>
      </c>
      <c r="AE132" s="44"/>
      <c r="AF132" s="44"/>
      <c r="AG132" s="44"/>
      <c r="AH132" s="44"/>
      <c r="AI132" s="44"/>
      <c r="AJ132" s="44"/>
      <c r="AK132" s="44"/>
      <c r="AL132" s="44" t="s">
        <v>290</v>
      </c>
      <c r="AM132" s="44" t="s">
        <v>291</v>
      </c>
      <c r="AN132" s="44"/>
      <c r="AO132" s="44"/>
      <c r="AP132" s="44" t="s">
        <v>294</v>
      </c>
      <c r="AQ132" s="44" t="s">
        <v>443</v>
      </c>
      <c r="AR132" s="44" t="s">
        <v>444</v>
      </c>
      <c r="AS132" s="44" t="s">
        <v>445</v>
      </c>
      <c r="AT132" s="44"/>
      <c r="AU132" s="1"/>
      <c r="AV132" s="1"/>
      <c r="AW132" s="1"/>
      <c r="AX132" s="1"/>
      <c r="AY132" s="1"/>
      <c r="AZ132" s="1"/>
      <c r="BA132" s="1"/>
      <c r="BB132" s="43" t="s">
        <v>216</v>
      </c>
      <c r="BC132" s="43" t="s">
        <v>217</v>
      </c>
      <c r="BD132" s="1"/>
      <c r="BE132" s="1"/>
      <c r="BF132" s="40" t="s">
        <v>232</v>
      </c>
      <c r="BH132" s="1"/>
      <c r="BI132" s="1"/>
      <c r="BJ132" s="1"/>
      <c r="BK132" s="1"/>
      <c r="BL132" s="1"/>
      <c r="BM132" s="1"/>
      <c r="BN132" s="43" t="s">
        <v>216</v>
      </c>
      <c r="BO132" s="43" t="s">
        <v>217</v>
      </c>
      <c r="BP132" s="1"/>
      <c r="BQ132" s="1"/>
    </row>
    <row r="133" spans="1:69">
      <c r="A133" t="s">
        <v>132</v>
      </c>
      <c r="B133" t="s">
        <v>133</v>
      </c>
      <c r="C133" s="39"/>
      <c r="D133" s="40"/>
      <c r="E133" s="41" t="s">
        <v>13</v>
      </c>
      <c r="F133" s="1"/>
      <c r="G133" s="1"/>
      <c r="H133" s="1"/>
      <c r="I133" s="1"/>
      <c r="J133" s="1"/>
      <c r="K133" s="43" t="s">
        <v>220</v>
      </c>
      <c r="L133" s="43" t="s">
        <v>220</v>
      </c>
      <c r="M133" s="1"/>
      <c r="N133" s="1"/>
      <c r="O133" s="1"/>
      <c r="P133" s="1"/>
      <c r="Q133" s="44"/>
      <c r="R133" s="44"/>
      <c r="S133" s="44"/>
      <c r="T133" s="44"/>
      <c r="U133" s="44"/>
      <c r="V133" s="44"/>
      <c r="W133" s="44"/>
      <c r="X133" s="44"/>
      <c r="Y133" s="44"/>
      <c r="Z133" s="44" t="s">
        <v>278</v>
      </c>
      <c r="AA133" s="44" t="s">
        <v>279</v>
      </c>
      <c r="AB133" s="44" t="s">
        <v>280</v>
      </c>
      <c r="AC133" s="44" t="s">
        <v>281</v>
      </c>
      <c r="AD133" s="44" t="s">
        <v>282</v>
      </c>
      <c r="AE133" s="44" t="s">
        <v>283</v>
      </c>
      <c r="AF133" s="44" t="s">
        <v>284</v>
      </c>
      <c r="AG133" s="44" t="s">
        <v>285</v>
      </c>
      <c r="AH133" s="44" t="s">
        <v>286</v>
      </c>
      <c r="AI133" s="44" t="s">
        <v>287</v>
      </c>
      <c r="AJ133" s="44" t="s">
        <v>288</v>
      </c>
      <c r="AK133" s="44"/>
      <c r="AL133" s="44" t="s">
        <v>290</v>
      </c>
      <c r="AM133" s="44"/>
      <c r="AN133" s="44"/>
      <c r="AO133" s="44"/>
      <c r="AP133" s="44" t="s">
        <v>294</v>
      </c>
      <c r="AQ133" s="44"/>
      <c r="AR133" s="44"/>
      <c r="AS133" s="44" t="s">
        <v>445</v>
      </c>
      <c r="AT133" s="44" t="s">
        <v>446</v>
      </c>
      <c r="AU133" s="1"/>
      <c r="AV133" s="1"/>
      <c r="AW133" s="1"/>
      <c r="AX133" s="1"/>
      <c r="AY133" s="1"/>
      <c r="AZ133" s="1"/>
      <c r="BA133" s="43" t="s">
        <v>215</v>
      </c>
      <c r="BB133" s="43" t="s">
        <v>216</v>
      </c>
      <c r="BC133" s="1"/>
      <c r="BD133" s="1"/>
      <c r="BE133" s="1"/>
      <c r="BF133" s="41" t="s">
        <v>233</v>
      </c>
      <c r="BH133" s="1"/>
      <c r="BI133" s="1"/>
      <c r="BJ133" s="1"/>
      <c r="BK133" s="1"/>
      <c r="BL133" s="1"/>
      <c r="BM133" s="43" t="s">
        <v>215</v>
      </c>
      <c r="BN133" s="43" t="s">
        <v>216</v>
      </c>
      <c r="BO133" s="1"/>
      <c r="BP133" s="1"/>
      <c r="BQ133" s="1"/>
    </row>
    <row r="134" spans="1:69">
      <c r="A134" t="s">
        <v>134</v>
      </c>
      <c r="B134" t="s">
        <v>135</v>
      </c>
      <c r="C134" s="39" t="s">
        <v>13</v>
      </c>
      <c r="D134" s="40"/>
      <c r="E134" s="41"/>
      <c r="F134" s="1"/>
      <c r="G134" s="1"/>
      <c r="H134" s="1"/>
      <c r="I134" s="1"/>
      <c r="J134" s="1"/>
      <c r="K134" s="43" t="s">
        <v>220</v>
      </c>
      <c r="L134" s="43" t="s">
        <v>220</v>
      </c>
      <c r="M134" s="1"/>
      <c r="N134" s="1"/>
      <c r="O134" s="1"/>
      <c r="P134" s="1"/>
      <c r="Q134" s="44" t="s">
        <v>269</v>
      </c>
      <c r="R134" s="44" t="s">
        <v>270</v>
      </c>
      <c r="S134" s="44"/>
      <c r="T134" s="44"/>
      <c r="U134" s="44" t="s">
        <v>273</v>
      </c>
      <c r="V134" s="44" t="s">
        <v>274</v>
      </c>
      <c r="W134" s="44" t="s">
        <v>275</v>
      </c>
      <c r="X134" s="44" t="s">
        <v>276</v>
      </c>
      <c r="Y134" s="44" t="s">
        <v>277</v>
      </c>
      <c r="Z134" s="44" t="s">
        <v>278</v>
      </c>
      <c r="AA134" s="44" t="s">
        <v>279</v>
      </c>
      <c r="AB134" s="44" t="s">
        <v>280</v>
      </c>
      <c r="AC134" s="44" t="s">
        <v>281</v>
      </c>
      <c r="AD134" s="44" t="s">
        <v>282</v>
      </c>
      <c r="AE134" s="44" t="s">
        <v>283</v>
      </c>
      <c r="AF134" s="44" t="s">
        <v>284</v>
      </c>
      <c r="AG134" s="44" t="s">
        <v>285</v>
      </c>
      <c r="AH134" s="44" t="s">
        <v>286</v>
      </c>
      <c r="AI134" s="44" t="s">
        <v>287</v>
      </c>
      <c r="AJ134" s="44" t="s">
        <v>288</v>
      </c>
      <c r="AK134" s="44" t="s">
        <v>289</v>
      </c>
      <c r="AL134" s="44" t="s">
        <v>290</v>
      </c>
      <c r="AM134" s="44"/>
      <c r="AN134" s="44"/>
      <c r="AO134" s="44"/>
      <c r="AP134" s="44" t="s">
        <v>294</v>
      </c>
      <c r="AQ134" s="44" t="s">
        <v>443</v>
      </c>
      <c r="AR134" s="44" t="s">
        <v>444</v>
      </c>
      <c r="AS134" s="44" t="s">
        <v>445</v>
      </c>
      <c r="AT134" s="44" t="s">
        <v>446</v>
      </c>
      <c r="AU134" s="1"/>
      <c r="AV134" s="1"/>
      <c r="AW134" s="1"/>
      <c r="AX134" s="1"/>
      <c r="AY134" s="1"/>
      <c r="AZ134" s="1"/>
      <c r="BA134" s="43" t="s">
        <v>215</v>
      </c>
      <c r="BB134" s="43" t="s">
        <v>216</v>
      </c>
      <c r="BC134" s="1"/>
      <c r="BD134" s="1"/>
      <c r="BE134" s="1"/>
      <c r="BF134" s="39" t="s">
        <v>231</v>
      </c>
      <c r="BH134" s="1"/>
      <c r="BI134" s="1"/>
      <c r="BJ134" s="1"/>
      <c r="BK134" s="1"/>
      <c r="BL134" s="1"/>
      <c r="BM134" s="43" t="s">
        <v>215</v>
      </c>
      <c r="BN134" s="43" t="s">
        <v>216</v>
      </c>
      <c r="BO134" s="1"/>
      <c r="BP134" s="1"/>
      <c r="BQ134" s="1"/>
    </row>
    <row r="135" spans="1:69">
      <c r="A135" t="s">
        <v>136</v>
      </c>
      <c r="B135" t="s">
        <v>137</v>
      </c>
      <c r="C135" s="39"/>
      <c r="D135" s="40" t="s">
        <v>13</v>
      </c>
      <c r="E135" s="41"/>
      <c r="F135" s="1"/>
      <c r="G135" s="1"/>
      <c r="H135" s="1"/>
      <c r="I135" s="1"/>
      <c r="J135" s="1"/>
      <c r="K135" s="43" t="s">
        <v>220</v>
      </c>
      <c r="L135" s="43" t="s">
        <v>220</v>
      </c>
      <c r="M135" s="1"/>
      <c r="N135" s="1"/>
      <c r="O135" s="1"/>
      <c r="P135" s="1"/>
      <c r="Q135" s="44" t="s">
        <v>269</v>
      </c>
      <c r="R135" s="44" t="s">
        <v>270</v>
      </c>
      <c r="S135" s="44" t="s">
        <v>271</v>
      </c>
      <c r="T135" s="44"/>
      <c r="U135" s="44" t="s">
        <v>273</v>
      </c>
      <c r="V135" s="44" t="s">
        <v>274</v>
      </c>
      <c r="W135" s="44" t="s">
        <v>275</v>
      </c>
      <c r="X135" s="44" t="s">
        <v>276</v>
      </c>
      <c r="Y135" s="44" t="s">
        <v>277</v>
      </c>
      <c r="Z135" s="44" t="s">
        <v>278</v>
      </c>
      <c r="AA135" s="44" t="s">
        <v>279</v>
      </c>
      <c r="AB135" s="44" t="s">
        <v>280</v>
      </c>
      <c r="AC135" s="44" t="s">
        <v>281</v>
      </c>
      <c r="AD135" s="44" t="s">
        <v>282</v>
      </c>
      <c r="AE135" s="44" t="s">
        <v>283</v>
      </c>
      <c r="AF135" s="44" t="s">
        <v>284</v>
      </c>
      <c r="AG135" s="44" t="s">
        <v>285</v>
      </c>
      <c r="AH135" s="44" t="s">
        <v>286</v>
      </c>
      <c r="AI135" s="44" t="s">
        <v>287</v>
      </c>
      <c r="AJ135" s="44" t="s">
        <v>288</v>
      </c>
      <c r="AK135" s="44"/>
      <c r="AL135" s="44" t="s">
        <v>290</v>
      </c>
      <c r="AM135" s="44"/>
      <c r="AN135" s="44"/>
      <c r="AO135" s="44" t="s">
        <v>293</v>
      </c>
      <c r="AP135" s="44" t="s">
        <v>294</v>
      </c>
      <c r="AQ135" s="44" t="s">
        <v>443</v>
      </c>
      <c r="AR135" s="44" t="s">
        <v>444</v>
      </c>
      <c r="AS135" s="44" t="s">
        <v>445</v>
      </c>
      <c r="AT135" s="44" t="s">
        <v>446</v>
      </c>
      <c r="AU135" s="1"/>
      <c r="AV135" s="1"/>
      <c r="AW135" s="1"/>
      <c r="AX135" s="1"/>
      <c r="AY135" s="1"/>
      <c r="AZ135" s="1"/>
      <c r="BA135" s="43" t="s">
        <v>215</v>
      </c>
      <c r="BB135" s="43" t="s">
        <v>216</v>
      </c>
      <c r="BC135" s="1"/>
      <c r="BD135" s="1"/>
      <c r="BE135" s="1"/>
      <c r="BF135" s="40" t="s">
        <v>232</v>
      </c>
      <c r="BH135" s="1"/>
      <c r="BI135" s="1"/>
      <c r="BJ135" s="1"/>
      <c r="BK135" s="1"/>
      <c r="BL135" s="1"/>
      <c r="BM135" s="43" t="s">
        <v>215</v>
      </c>
      <c r="BN135" s="43" t="s">
        <v>216</v>
      </c>
      <c r="BO135" s="1"/>
      <c r="BP135" s="1"/>
      <c r="BQ135" s="1"/>
    </row>
    <row r="136" spans="1:69">
      <c r="A136" s="61" t="s">
        <v>138</v>
      </c>
      <c r="B136" s="61" t="s">
        <v>139</v>
      </c>
      <c r="C136" s="39" t="s">
        <v>13</v>
      </c>
      <c r="D136" s="40"/>
      <c r="E136" s="41"/>
      <c r="F136" s="1"/>
      <c r="G136" s="1"/>
      <c r="H136" s="1"/>
      <c r="I136" s="1"/>
      <c r="J136" s="43" t="s">
        <v>220</v>
      </c>
      <c r="K136" s="43" t="s">
        <v>220</v>
      </c>
      <c r="L136" s="1"/>
      <c r="M136" s="1"/>
      <c r="N136" s="1"/>
      <c r="O136" s="1"/>
      <c r="P136" s="1"/>
      <c r="Q136" s="44" t="s">
        <v>269</v>
      </c>
      <c r="R136" s="44" t="s">
        <v>270</v>
      </c>
      <c r="S136" s="44" t="s">
        <v>271</v>
      </c>
      <c r="T136" s="44" t="s">
        <v>272</v>
      </c>
      <c r="U136" s="44" t="s">
        <v>273</v>
      </c>
      <c r="V136" s="44" t="s">
        <v>274</v>
      </c>
      <c r="W136" s="44" t="s">
        <v>275</v>
      </c>
      <c r="X136" s="44" t="s">
        <v>276</v>
      </c>
      <c r="Y136" s="44" t="s">
        <v>277</v>
      </c>
      <c r="Z136" s="44" t="s">
        <v>278</v>
      </c>
      <c r="AA136" s="44" t="s">
        <v>279</v>
      </c>
      <c r="AB136" s="44" t="s">
        <v>280</v>
      </c>
      <c r="AC136" s="44" t="s">
        <v>281</v>
      </c>
      <c r="AD136" s="44" t="s">
        <v>282</v>
      </c>
      <c r="AE136" s="44"/>
      <c r="AF136" s="44"/>
      <c r="AG136" s="44"/>
      <c r="AH136" s="44"/>
      <c r="AI136" s="44"/>
      <c r="AJ136" s="44"/>
      <c r="AK136" s="44"/>
      <c r="AL136" s="44"/>
      <c r="AM136" s="44" t="s">
        <v>291</v>
      </c>
      <c r="AN136" s="44"/>
      <c r="AO136" s="44"/>
      <c r="AP136" s="44" t="s">
        <v>294</v>
      </c>
      <c r="AQ136" s="44" t="s">
        <v>443</v>
      </c>
      <c r="AR136" s="44" t="s">
        <v>444</v>
      </c>
      <c r="AS136" s="44" t="s">
        <v>445</v>
      </c>
      <c r="AT136" s="44"/>
      <c r="AU136" s="1"/>
      <c r="AV136" s="1"/>
      <c r="AW136" s="1"/>
      <c r="AX136" s="1"/>
      <c r="AY136" s="1"/>
      <c r="AZ136" s="43" t="s">
        <v>214</v>
      </c>
      <c r="BA136" s="43" t="s">
        <v>215</v>
      </c>
      <c r="BB136" s="1"/>
      <c r="BC136" s="1"/>
      <c r="BD136" s="1"/>
      <c r="BE136" s="1"/>
      <c r="BF136" s="39" t="s">
        <v>231</v>
      </c>
      <c r="BH136" s="1"/>
      <c r="BI136" s="1"/>
      <c r="BJ136" s="1"/>
      <c r="BK136" s="1"/>
      <c r="BL136" s="43" t="s">
        <v>214</v>
      </c>
      <c r="BM136" s="43" t="s">
        <v>215</v>
      </c>
      <c r="BN136" s="1"/>
      <c r="BO136" s="1"/>
      <c r="BP136" s="1"/>
      <c r="BQ136" s="1"/>
    </row>
    <row r="137" spans="1:69">
      <c r="A137" t="s">
        <v>391</v>
      </c>
      <c r="B137" t="s">
        <v>392</v>
      </c>
      <c r="C137" s="39" t="s">
        <v>13</v>
      </c>
      <c r="D137" s="40"/>
      <c r="E137" s="41"/>
      <c r="F137" s="1"/>
      <c r="G137" s="1"/>
      <c r="H137" s="1"/>
      <c r="I137" s="1"/>
      <c r="J137" s="1"/>
      <c r="K137" s="43" t="s">
        <v>220</v>
      </c>
      <c r="L137" s="43" t="s">
        <v>220</v>
      </c>
      <c r="M137" s="1"/>
      <c r="N137" s="1"/>
      <c r="O137" s="1"/>
      <c r="P137" s="1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 t="s">
        <v>291</v>
      </c>
      <c r="AN137" s="44"/>
      <c r="AO137" s="44"/>
      <c r="AP137" s="44"/>
      <c r="AQ137" s="44"/>
      <c r="AR137" s="44"/>
      <c r="AS137" s="44"/>
      <c r="AT137" s="44"/>
      <c r="AU137" s="1"/>
      <c r="AV137" s="1"/>
      <c r="AW137" s="1"/>
      <c r="AX137" s="1"/>
      <c r="AY137" s="1"/>
      <c r="AZ137" s="1"/>
      <c r="BA137" s="43" t="s">
        <v>215</v>
      </c>
      <c r="BB137" s="43" t="s">
        <v>216</v>
      </c>
      <c r="BC137" s="1"/>
      <c r="BD137" s="1"/>
      <c r="BE137" s="1"/>
      <c r="BF137" s="39" t="s">
        <v>231</v>
      </c>
      <c r="BH137" s="1"/>
      <c r="BI137" s="1"/>
      <c r="BJ137" s="1"/>
      <c r="BK137" s="1"/>
      <c r="BL137" s="1"/>
      <c r="BM137" s="43" t="s">
        <v>215</v>
      </c>
      <c r="BN137" s="43" t="s">
        <v>216</v>
      </c>
      <c r="BO137" s="1"/>
      <c r="BP137" s="1"/>
      <c r="BQ137" s="1"/>
    </row>
    <row r="138" spans="1:69">
      <c r="A138" s="61" t="s">
        <v>140</v>
      </c>
      <c r="B138" s="61" t="s">
        <v>141</v>
      </c>
      <c r="C138" s="39" t="s">
        <v>13</v>
      </c>
      <c r="D138" s="40"/>
      <c r="E138" s="4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44" t="s">
        <v>269</v>
      </c>
      <c r="R138" s="44" t="s">
        <v>270</v>
      </c>
      <c r="S138" s="44"/>
      <c r="T138" s="44"/>
      <c r="U138" s="44" t="s">
        <v>273</v>
      </c>
      <c r="V138" s="44" t="s">
        <v>274</v>
      </c>
      <c r="W138" s="44" t="s">
        <v>275</v>
      </c>
      <c r="X138" s="44" t="s">
        <v>276</v>
      </c>
      <c r="Y138" s="44" t="s">
        <v>277</v>
      </c>
      <c r="Z138" s="44" t="s">
        <v>278</v>
      </c>
      <c r="AA138" s="44" t="s">
        <v>279</v>
      </c>
      <c r="AB138" s="44" t="s">
        <v>280</v>
      </c>
      <c r="AC138" s="44" t="s">
        <v>281</v>
      </c>
      <c r="AD138" s="44" t="s">
        <v>282</v>
      </c>
      <c r="AE138" s="44" t="s">
        <v>283</v>
      </c>
      <c r="AF138" s="44" t="s">
        <v>284</v>
      </c>
      <c r="AG138" s="44" t="s">
        <v>285</v>
      </c>
      <c r="AH138" s="44" t="s">
        <v>286</v>
      </c>
      <c r="AI138" s="44" t="s">
        <v>287</v>
      </c>
      <c r="AJ138" s="44" t="s">
        <v>288</v>
      </c>
      <c r="AK138" s="44"/>
      <c r="AL138" s="44"/>
      <c r="AM138" s="44" t="s">
        <v>291</v>
      </c>
      <c r="AN138" s="44"/>
      <c r="AO138" s="44"/>
      <c r="AP138" s="44" t="s">
        <v>294</v>
      </c>
      <c r="AQ138" s="44" t="s">
        <v>443</v>
      </c>
      <c r="AR138" s="44" t="s">
        <v>444</v>
      </c>
      <c r="AS138" s="44" t="s">
        <v>445</v>
      </c>
      <c r="AT138" s="44" t="s">
        <v>446</v>
      </c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39" t="s">
        <v>231</v>
      </c>
      <c r="BH138" s="1"/>
      <c r="BI138" s="1"/>
      <c r="BJ138" s="1"/>
      <c r="BK138" s="1"/>
      <c r="BL138" s="1"/>
      <c r="BM138" s="1"/>
      <c r="BN138" s="1"/>
      <c r="BO138" s="1"/>
      <c r="BP138" s="1"/>
      <c r="BQ138" s="1"/>
    </row>
    <row r="139" spans="1:69">
      <c r="A139" t="s">
        <v>142</v>
      </c>
      <c r="B139" t="s">
        <v>143</v>
      </c>
      <c r="C139" s="39" t="s">
        <v>13</v>
      </c>
      <c r="D139" s="40"/>
      <c r="E139" s="41"/>
      <c r="F139" s="1"/>
      <c r="G139" s="1"/>
      <c r="H139" s="1"/>
      <c r="I139" s="1"/>
      <c r="J139" s="1"/>
      <c r="K139" s="1"/>
      <c r="L139" s="43" t="s">
        <v>220</v>
      </c>
      <c r="M139" s="43" t="s">
        <v>220</v>
      </c>
      <c r="N139" s="1"/>
      <c r="O139" s="1"/>
      <c r="P139" s="1"/>
      <c r="Q139" s="44" t="s">
        <v>269</v>
      </c>
      <c r="R139" s="44" t="s">
        <v>270</v>
      </c>
      <c r="S139" s="44"/>
      <c r="T139" s="44" t="s">
        <v>272</v>
      </c>
      <c r="U139" s="44" t="s">
        <v>273</v>
      </c>
      <c r="V139" s="44" t="s">
        <v>274</v>
      </c>
      <c r="W139" s="44" t="s">
        <v>275</v>
      </c>
      <c r="X139" s="44" t="s">
        <v>276</v>
      </c>
      <c r="Y139" s="44" t="s">
        <v>277</v>
      </c>
      <c r="Z139" s="44" t="s">
        <v>278</v>
      </c>
      <c r="AA139" s="44" t="s">
        <v>279</v>
      </c>
      <c r="AB139" s="44" t="s">
        <v>280</v>
      </c>
      <c r="AC139" s="44" t="s">
        <v>281</v>
      </c>
      <c r="AD139" s="44" t="s">
        <v>282</v>
      </c>
      <c r="AE139" s="44" t="s">
        <v>283</v>
      </c>
      <c r="AF139" s="44" t="s">
        <v>284</v>
      </c>
      <c r="AG139" s="44" t="s">
        <v>285</v>
      </c>
      <c r="AH139" s="44" t="s">
        <v>286</v>
      </c>
      <c r="AI139" s="44" t="s">
        <v>287</v>
      </c>
      <c r="AJ139" s="44" t="s">
        <v>288</v>
      </c>
      <c r="AK139" s="44"/>
      <c r="AL139" s="44" t="s">
        <v>290</v>
      </c>
      <c r="AM139" s="44" t="s">
        <v>291</v>
      </c>
      <c r="AN139" s="44"/>
      <c r="AO139" s="44" t="s">
        <v>293</v>
      </c>
      <c r="AP139" s="44" t="s">
        <v>294</v>
      </c>
      <c r="AQ139" s="44" t="s">
        <v>443</v>
      </c>
      <c r="AR139" s="44" t="s">
        <v>444</v>
      </c>
      <c r="AS139" s="44" t="s">
        <v>445</v>
      </c>
      <c r="AT139" s="44" t="s">
        <v>446</v>
      </c>
      <c r="AU139" s="1"/>
      <c r="AV139" s="1"/>
      <c r="AW139" s="1"/>
      <c r="AX139" s="1"/>
      <c r="AY139" s="1"/>
      <c r="AZ139" s="1"/>
      <c r="BA139" s="1"/>
      <c r="BB139" s="43" t="s">
        <v>216</v>
      </c>
      <c r="BC139" s="43" t="s">
        <v>217</v>
      </c>
      <c r="BD139" s="1"/>
      <c r="BE139" s="1"/>
      <c r="BF139" s="39" t="s">
        <v>231</v>
      </c>
      <c r="BH139" s="1"/>
      <c r="BI139" s="1"/>
      <c r="BJ139" s="1"/>
      <c r="BK139" s="1"/>
      <c r="BL139" s="1"/>
      <c r="BM139" s="1"/>
      <c r="BN139" s="43" t="s">
        <v>216</v>
      </c>
      <c r="BO139" s="43" t="s">
        <v>217</v>
      </c>
      <c r="BP139" s="1"/>
      <c r="BQ139" s="1"/>
    </row>
    <row r="140" spans="1:69">
      <c r="A140" t="s">
        <v>144</v>
      </c>
      <c r="B140" t="s">
        <v>145</v>
      </c>
      <c r="C140" s="39"/>
      <c r="D140" s="40" t="s">
        <v>13</v>
      </c>
      <c r="E140" s="41"/>
      <c r="F140" s="1"/>
      <c r="G140" s="1"/>
      <c r="H140" s="1"/>
      <c r="I140" s="1"/>
      <c r="J140" s="1"/>
      <c r="K140" s="1"/>
      <c r="L140" s="43" t="s">
        <v>220</v>
      </c>
      <c r="M140" s="43" t="s">
        <v>220</v>
      </c>
      <c r="N140" s="1"/>
      <c r="O140" s="1"/>
      <c r="P140" s="1"/>
      <c r="Q140" s="44" t="s">
        <v>269</v>
      </c>
      <c r="R140" s="44" t="s">
        <v>270</v>
      </c>
      <c r="S140" s="44"/>
      <c r="T140" s="44"/>
      <c r="U140" s="44"/>
      <c r="V140" s="44"/>
      <c r="W140" s="44"/>
      <c r="X140" s="44"/>
      <c r="Y140" s="44"/>
      <c r="Z140" s="44" t="s">
        <v>278</v>
      </c>
      <c r="AA140" s="44" t="s">
        <v>279</v>
      </c>
      <c r="AB140" s="44" t="s">
        <v>280</v>
      </c>
      <c r="AC140" s="44" t="s">
        <v>281</v>
      </c>
      <c r="AD140" s="44" t="s">
        <v>282</v>
      </c>
      <c r="AE140" s="44" t="s">
        <v>283</v>
      </c>
      <c r="AF140" s="44" t="s">
        <v>284</v>
      </c>
      <c r="AG140" s="44" t="s">
        <v>285</v>
      </c>
      <c r="AH140" s="44" t="s">
        <v>286</v>
      </c>
      <c r="AI140" s="44" t="s">
        <v>287</v>
      </c>
      <c r="AJ140" s="44" t="s">
        <v>288</v>
      </c>
      <c r="AK140" s="44"/>
      <c r="AL140" s="44" t="s">
        <v>290</v>
      </c>
      <c r="AM140" s="44" t="s">
        <v>291</v>
      </c>
      <c r="AN140" s="44"/>
      <c r="AO140" s="44" t="s">
        <v>293</v>
      </c>
      <c r="AP140" s="44" t="s">
        <v>294</v>
      </c>
      <c r="AQ140" s="44" t="s">
        <v>443</v>
      </c>
      <c r="AR140" s="44"/>
      <c r="AS140" s="44" t="s">
        <v>445</v>
      </c>
      <c r="AT140" s="44" t="s">
        <v>446</v>
      </c>
      <c r="AU140" s="1"/>
      <c r="AV140" s="1"/>
      <c r="AW140" s="1"/>
      <c r="AX140" s="1"/>
      <c r="AY140" s="1"/>
      <c r="AZ140" s="1"/>
      <c r="BA140" s="1"/>
      <c r="BB140" s="43" t="s">
        <v>216</v>
      </c>
      <c r="BC140" s="43" t="s">
        <v>217</v>
      </c>
      <c r="BD140" s="1"/>
      <c r="BE140" s="1"/>
      <c r="BF140" s="40" t="s">
        <v>232</v>
      </c>
      <c r="BH140" s="1"/>
      <c r="BI140" s="1"/>
      <c r="BJ140" s="1"/>
      <c r="BK140" s="1"/>
      <c r="BL140" s="1"/>
      <c r="BM140" s="1"/>
      <c r="BN140" s="43" t="s">
        <v>216</v>
      </c>
      <c r="BO140" s="43" t="s">
        <v>217</v>
      </c>
      <c r="BP140" s="1"/>
      <c r="BQ140" s="1"/>
    </row>
    <row r="141" spans="1:69">
      <c r="A141" s="61" t="s">
        <v>254</v>
      </c>
      <c r="B141" s="61" t="s">
        <v>146</v>
      </c>
      <c r="C141" s="39"/>
      <c r="D141" s="40" t="s">
        <v>13</v>
      </c>
      <c r="E141" s="41"/>
      <c r="F141" s="1"/>
      <c r="G141" s="43" t="s">
        <v>220</v>
      </c>
      <c r="H141" s="43" t="s">
        <v>220</v>
      </c>
      <c r="I141" s="1"/>
      <c r="J141" s="1"/>
      <c r="K141" s="1"/>
      <c r="L141" s="1"/>
      <c r="M141" s="1"/>
      <c r="N141" s="1"/>
      <c r="O141" s="1"/>
      <c r="P141" s="1"/>
      <c r="Q141" s="44" t="s">
        <v>269</v>
      </c>
      <c r="R141" s="44" t="s">
        <v>270</v>
      </c>
      <c r="S141" s="44"/>
      <c r="T141" s="44"/>
      <c r="U141" s="44" t="s">
        <v>273</v>
      </c>
      <c r="V141" s="44" t="s">
        <v>274</v>
      </c>
      <c r="W141" s="44" t="s">
        <v>275</v>
      </c>
      <c r="X141" s="44" t="s">
        <v>276</v>
      </c>
      <c r="Y141" s="44" t="s">
        <v>277</v>
      </c>
      <c r="Z141" s="44" t="s">
        <v>278</v>
      </c>
      <c r="AA141" s="44" t="s">
        <v>279</v>
      </c>
      <c r="AB141" s="44" t="s">
        <v>280</v>
      </c>
      <c r="AC141" s="44" t="s">
        <v>281</v>
      </c>
      <c r="AD141" s="44" t="s">
        <v>282</v>
      </c>
      <c r="AE141" s="44" t="s">
        <v>283</v>
      </c>
      <c r="AF141" s="44" t="s">
        <v>284</v>
      </c>
      <c r="AG141" s="44" t="s">
        <v>285</v>
      </c>
      <c r="AH141" s="44" t="s">
        <v>286</v>
      </c>
      <c r="AI141" s="44" t="s">
        <v>287</v>
      </c>
      <c r="AJ141" s="44" t="s">
        <v>288</v>
      </c>
      <c r="AK141" s="44" t="s">
        <v>289</v>
      </c>
      <c r="AL141" s="44"/>
      <c r="AM141" s="44" t="s">
        <v>291</v>
      </c>
      <c r="AN141" s="44"/>
      <c r="AO141" s="44"/>
      <c r="AP141" s="44" t="s">
        <v>294</v>
      </c>
      <c r="AQ141" s="44" t="s">
        <v>443</v>
      </c>
      <c r="AR141" s="44" t="s">
        <v>444</v>
      </c>
      <c r="AS141" s="44" t="s">
        <v>445</v>
      </c>
      <c r="AT141" s="44" t="s">
        <v>446</v>
      </c>
      <c r="AU141" s="1"/>
      <c r="AV141" s="1"/>
      <c r="AW141" s="43" t="s">
        <v>225</v>
      </c>
      <c r="AX141" s="43" t="s">
        <v>212</v>
      </c>
      <c r="AY141" s="1"/>
      <c r="AZ141" s="1"/>
      <c r="BA141" s="1"/>
      <c r="BB141" s="1"/>
      <c r="BC141" s="1"/>
      <c r="BD141" s="1"/>
      <c r="BE141" s="1"/>
      <c r="BF141" s="40" t="s">
        <v>232</v>
      </c>
      <c r="BH141" s="1"/>
      <c r="BI141" s="43" t="s">
        <v>225</v>
      </c>
      <c r="BJ141" s="43" t="s">
        <v>212</v>
      </c>
      <c r="BK141" s="1"/>
      <c r="BL141" s="1"/>
      <c r="BM141" s="1"/>
      <c r="BN141" s="1"/>
      <c r="BO141" s="1"/>
      <c r="BP141" s="1"/>
      <c r="BQ141" s="1"/>
    </row>
    <row r="142" spans="1:69">
      <c r="A142" s="61" t="s">
        <v>147</v>
      </c>
      <c r="B142" s="61" t="s">
        <v>148</v>
      </c>
      <c r="C142" s="39"/>
      <c r="D142" s="40" t="s">
        <v>13</v>
      </c>
      <c r="E142" s="41"/>
      <c r="F142" s="1"/>
      <c r="G142" s="1"/>
      <c r="H142" s="1"/>
      <c r="I142" s="1"/>
      <c r="J142" s="1"/>
      <c r="K142" s="1"/>
      <c r="L142" s="43" t="s">
        <v>220</v>
      </c>
      <c r="M142" s="43" t="s">
        <v>220</v>
      </c>
      <c r="N142" s="1"/>
      <c r="O142" s="1"/>
      <c r="P142" s="1"/>
      <c r="Q142" s="44" t="s">
        <v>269</v>
      </c>
      <c r="R142" s="44" t="s">
        <v>270</v>
      </c>
      <c r="S142" s="44"/>
      <c r="T142" s="44"/>
      <c r="U142" s="44" t="s">
        <v>273</v>
      </c>
      <c r="V142" s="44" t="s">
        <v>274</v>
      </c>
      <c r="W142" s="44" t="s">
        <v>275</v>
      </c>
      <c r="X142" s="44" t="s">
        <v>276</v>
      </c>
      <c r="Y142" s="44" t="s">
        <v>277</v>
      </c>
      <c r="Z142" s="44" t="s">
        <v>278</v>
      </c>
      <c r="AA142" s="44" t="s">
        <v>279</v>
      </c>
      <c r="AB142" s="44" t="s">
        <v>280</v>
      </c>
      <c r="AC142" s="44" t="s">
        <v>281</v>
      </c>
      <c r="AD142" s="44" t="s">
        <v>282</v>
      </c>
      <c r="AE142" s="44" t="s">
        <v>283</v>
      </c>
      <c r="AF142" s="44" t="s">
        <v>284</v>
      </c>
      <c r="AG142" s="44" t="s">
        <v>285</v>
      </c>
      <c r="AH142" s="44" t="s">
        <v>286</v>
      </c>
      <c r="AI142" s="44" t="s">
        <v>287</v>
      </c>
      <c r="AJ142" s="44" t="s">
        <v>288</v>
      </c>
      <c r="AK142" s="44" t="s">
        <v>289</v>
      </c>
      <c r="AL142" s="44"/>
      <c r="AM142" s="44" t="s">
        <v>291</v>
      </c>
      <c r="AN142" s="44"/>
      <c r="AO142" s="44"/>
      <c r="AP142" s="44" t="s">
        <v>294</v>
      </c>
      <c r="AQ142" s="44" t="s">
        <v>443</v>
      </c>
      <c r="AR142" s="44" t="s">
        <v>444</v>
      </c>
      <c r="AS142" s="44" t="s">
        <v>445</v>
      </c>
      <c r="AT142" s="44" t="s">
        <v>446</v>
      </c>
      <c r="AU142" s="1"/>
      <c r="AV142" s="1"/>
      <c r="AW142" s="1"/>
      <c r="AX142" s="1"/>
      <c r="AY142" s="1"/>
      <c r="AZ142" s="1"/>
      <c r="BA142" s="1"/>
      <c r="BB142" s="43" t="s">
        <v>216</v>
      </c>
      <c r="BC142" s="43" t="s">
        <v>217</v>
      </c>
      <c r="BD142" s="1"/>
      <c r="BE142" s="1"/>
      <c r="BF142" s="40" t="s">
        <v>232</v>
      </c>
      <c r="BH142" s="1"/>
      <c r="BI142" s="1"/>
      <c r="BJ142" s="1"/>
      <c r="BK142" s="1"/>
      <c r="BL142" s="1"/>
      <c r="BM142" s="1"/>
      <c r="BN142" s="43" t="s">
        <v>216</v>
      </c>
      <c r="BO142" s="43" t="s">
        <v>217</v>
      </c>
      <c r="BP142" s="1"/>
      <c r="BQ142" s="1"/>
    </row>
    <row r="143" spans="1:69">
      <c r="A143" s="61" t="s">
        <v>393</v>
      </c>
      <c r="B143" s="61" t="s">
        <v>394</v>
      </c>
      <c r="C143" s="39" t="s">
        <v>13</v>
      </c>
      <c r="D143" s="40"/>
      <c r="E143" s="41"/>
      <c r="F143" s="1"/>
      <c r="G143" s="1"/>
      <c r="H143" s="43" t="s">
        <v>220</v>
      </c>
      <c r="I143" s="43" t="s">
        <v>220</v>
      </c>
      <c r="J143" s="43" t="s">
        <v>220</v>
      </c>
      <c r="K143" s="1"/>
      <c r="L143" s="1"/>
      <c r="M143" s="1"/>
      <c r="N143" s="1"/>
      <c r="O143" s="1"/>
      <c r="P143" s="1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 t="s">
        <v>283</v>
      </c>
      <c r="AF143" s="44" t="s">
        <v>284</v>
      </c>
      <c r="AG143" s="44" t="s">
        <v>285</v>
      </c>
      <c r="AH143" s="44" t="s">
        <v>286</v>
      </c>
      <c r="AI143" s="44" t="s">
        <v>287</v>
      </c>
      <c r="AJ143" s="44" t="s">
        <v>288</v>
      </c>
      <c r="AK143" s="44"/>
      <c r="AL143" s="44"/>
      <c r="AM143" s="44"/>
      <c r="AN143" s="44"/>
      <c r="AO143" s="44"/>
      <c r="AP143" s="44"/>
      <c r="AQ143" s="44"/>
      <c r="AR143" s="44"/>
      <c r="AS143" s="44"/>
      <c r="AT143" s="44" t="s">
        <v>446</v>
      </c>
      <c r="AU143" s="1"/>
      <c r="AV143" s="1"/>
      <c r="AW143" s="1"/>
      <c r="AX143" s="43" t="s">
        <v>212</v>
      </c>
      <c r="AY143" s="43" t="s">
        <v>213</v>
      </c>
      <c r="AZ143" s="43" t="s">
        <v>214</v>
      </c>
      <c r="BA143" s="1"/>
      <c r="BB143" s="1"/>
      <c r="BC143" s="1"/>
      <c r="BD143" s="1"/>
      <c r="BE143" s="1"/>
      <c r="BF143" s="39" t="s">
        <v>231</v>
      </c>
      <c r="BH143" s="1"/>
      <c r="BI143" s="1"/>
      <c r="BJ143" s="43" t="s">
        <v>212</v>
      </c>
      <c r="BK143" s="43" t="s">
        <v>213</v>
      </c>
      <c r="BL143" s="43" t="s">
        <v>214</v>
      </c>
      <c r="BM143" s="1"/>
      <c r="BN143" s="1"/>
      <c r="BO143" s="1"/>
      <c r="BP143" s="1"/>
      <c r="BQ143" s="1"/>
    </row>
    <row r="144" spans="1:69">
      <c r="A144" s="61" t="s">
        <v>149</v>
      </c>
      <c r="B144" s="61" t="s">
        <v>248</v>
      </c>
      <c r="C144" s="39"/>
      <c r="D144" s="40" t="s">
        <v>13</v>
      </c>
      <c r="E144" s="41"/>
      <c r="F144" s="1"/>
      <c r="G144" s="1"/>
      <c r="H144" s="43" t="s">
        <v>220</v>
      </c>
      <c r="I144" s="43" t="s">
        <v>220</v>
      </c>
      <c r="J144" s="43" t="s">
        <v>220</v>
      </c>
      <c r="K144" s="43" t="s">
        <v>220</v>
      </c>
      <c r="L144" s="1"/>
      <c r="M144" s="1"/>
      <c r="N144" s="1"/>
      <c r="O144" s="1"/>
      <c r="P144" s="1"/>
      <c r="Q144" s="44" t="s">
        <v>269</v>
      </c>
      <c r="R144" s="44" t="s">
        <v>270</v>
      </c>
      <c r="S144" s="44"/>
      <c r="T144" s="44"/>
      <c r="U144" s="44" t="s">
        <v>273</v>
      </c>
      <c r="V144" s="44" t="s">
        <v>274</v>
      </c>
      <c r="W144" s="44" t="s">
        <v>275</v>
      </c>
      <c r="X144" s="44" t="s">
        <v>276</v>
      </c>
      <c r="Y144" s="44" t="s">
        <v>277</v>
      </c>
      <c r="Z144" s="44" t="s">
        <v>278</v>
      </c>
      <c r="AA144" s="44" t="s">
        <v>279</v>
      </c>
      <c r="AB144" s="44" t="s">
        <v>280</v>
      </c>
      <c r="AC144" s="44" t="s">
        <v>281</v>
      </c>
      <c r="AD144" s="44" t="s">
        <v>282</v>
      </c>
      <c r="AE144" s="44" t="s">
        <v>283</v>
      </c>
      <c r="AF144" s="44" t="s">
        <v>284</v>
      </c>
      <c r="AG144" s="44" t="s">
        <v>285</v>
      </c>
      <c r="AH144" s="44" t="s">
        <v>286</v>
      </c>
      <c r="AI144" s="44" t="s">
        <v>287</v>
      </c>
      <c r="AJ144" s="44" t="s">
        <v>288</v>
      </c>
      <c r="AK144" s="44" t="s">
        <v>289</v>
      </c>
      <c r="AL144" s="44" t="s">
        <v>290</v>
      </c>
      <c r="AM144" s="44" t="s">
        <v>291</v>
      </c>
      <c r="AN144" s="44"/>
      <c r="AO144" s="44"/>
      <c r="AP144" s="44" t="s">
        <v>294</v>
      </c>
      <c r="AQ144" s="44" t="s">
        <v>443</v>
      </c>
      <c r="AR144" s="44" t="s">
        <v>444</v>
      </c>
      <c r="AS144" s="44" t="s">
        <v>445</v>
      </c>
      <c r="AT144" s="44" t="s">
        <v>446</v>
      </c>
      <c r="AU144" s="1"/>
      <c r="AV144" s="1"/>
      <c r="AW144" s="1"/>
      <c r="AX144" s="43" t="s">
        <v>212</v>
      </c>
      <c r="AY144" s="43" t="s">
        <v>213</v>
      </c>
      <c r="AZ144" s="43" t="s">
        <v>214</v>
      </c>
      <c r="BA144" s="43" t="s">
        <v>215</v>
      </c>
      <c r="BB144" s="1"/>
      <c r="BC144" s="1"/>
      <c r="BD144" s="1"/>
      <c r="BE144" s="1"/>
      <c r="BF144" s="40" t="s">
        <v>232</v>
      </c>
      <c r="BH144" s="1"/>
      <c r="BI144" s="1"/>
      <c r="BJ144" s="43" t="s">
        <v>212</v>
      </c>
      <c r="BK144" s="43" t="s">
        <v>213</v>
      </c>
      <c r="BL144" s="43" t="s">
        <v>214</v>
      </c>
      <c r="BM144" s="43" t="s">
        <v>215</v>
      </c>
      <c r="BN144" s="1"/>
      <c r="BO144" s="1"/>
      <c r="BP144" s="1"/>
      <c r="BQ144" s="1"/>
    </row>
    <row r="145" spans="1:69">
      <c r="A145" s="61" t="s">
        <v>150</v>
      </c>
      <c r="B145" s="61" t="s">
        <v>151</v>
      </c>
      <c r="C145" s="39"/>
      <c r="D145" s="40"/>
      <c r="E145" s="41" t="s">
        <v>13</v>
      </c>
      <c r="F145" s="1"/>
      <c r="G145" s="1"/>
      <c r="H145" s="1"/>
      <c r="I145" s="43" t="s">
        <v>220</v>
      </c>
      <c r="J145" s="43" t="s">
        <v>220</v>
      </c>
      <c r="K145" s="1"/>
      <c r="L145" s="1"/>
      <c r="M145" s="1"/>
      <c r="N145" s="1"/>
      <c r="O145" s="1"/>
      <c r="P145" s="1"/>
      <c r="Q145" s="44" t="s">
        <v>269</v>
      </c>
      <c r="R145" s="44" t="s">
        <v>270</v>
      </c>
      <c r="S145" s="44"/>
      <c r="T145" s="44"/>
      <c r="U145" s="44" t="s">
        <v>273</v>
      </c>
      <c r="V145" s="44" t="s">
        <v>274</v>
      </c>
      <c r="W145" s="44" t="s">
        <v>275</v>
      </c>
      <c r="X145" s="44" t="s">
        <v>276</v>
      </c>
      <c r="Y145" s="44" t="s">
        <v>277</v>
      </c>
      <c r="Z145" s="44" t="s">
        <v>278</v>
      </c>
      <c r="AA145" s="44" t="s">
        <v>279</v>
      </c>
      <c r="AB145" s="44" t="s">
        <v>280</v>
      </c>
      <c r="AC145" s="44" t="s">
        <v>281</v>
      </c>
      <c r="AD145" s="44" t="s">
        <v>282</v>
      </c>
      <c r="AE145" s="44" t="s">
        <v>283</v>
      </c>
      <c r="AF145" s="44" t="s">
        <v>284</v>
      </c>
      <c r="AG145" s="44" t="s">
        <v>285</v>
      </c>
      <c r="AH145" s="44" t="s">
        <v>286</v>
      </c>
      <c r="AI145" s="44" t="s">
        <v>287</v>
      </c>
      <c r="AJ145" s="44" t="s">
        <v>288</v>
      </c>
      <c r="AK145" s="44" t="s">
        <v>289</v>
      </c>
      <c r="AL145" s="44" t="s">
        <v>290</v>
      </c>
      <c r="AM145" s="44" t="s">
        <v>291</v>
      </c>
      <c r="AN145" s="44"/>
      <c r="AO145" s="44"/>
      <c r="AP145" s="44" t="s">
        <v>294</v>
      </c>
      <c r="AQ145" s="44" t="s">
        <v>443</v>
      </c>
      <c r="AR145" s="44" t="s">
        <v>444</v>
      </c>
      <c r="AS145" s="44" t="s">
        <v>445</v>
      </c>
      <c r="AT145" s="44" t="s">
        <v>446</v>
      </c>
      <c r="AU145" s="1"/>
      <c r="AV145" s="1"/>
      <c r="AW145" s="1"/>
      <c r="AX145" s="1"/>
      <c r="AY145" s="43" t="s">
        <v>213</v>
      </c>
      <c r="AZ145" s="43" t="s">
        <v>214</v>
      </c>
      <c r="BA145" s="1"/>
      <c r="BB145" s="1"/>
      <c r="BC145" s="1"/>
      <c r="BD145" s="1"/>
      <c r="BE145" s="1"/>
      <c r="BF145" s="41" t="s">
        <v>233</v>
      </c>
      <c r="BH145" s="1"/>
      <c r="BI145" s="1"/>
      <c r="BJ145" s="1"/>
      <c r="BK145" s="43" t="s">
        <v>213</v>
      </c>
      <c r="BL145" s="43" t="s">
        <v>214</v>
      </c>
      <c r="BM145" s="1"/>
      <c r="BN145" s="1"/>
      <c r="BO145" s="1"/>
      <c r="BP145" s="1"/>
      <c r="BQ145" s="1"/>
    </row>
    <row r="146" spans="1:69">
      <c r="A146" s="61" t="s">
        <v>395</v>
      </c>
      <c r="B146" s="61" t="s">
        <v>396</v>
      </c>
      <c r="C146" s="39"/>
      <c r="D146" s="40"/>
      <c r="E146" s="41" t="s">
        <v>13</v>
      </c>
      <c r="F146" s="1"/>
      <c r="G146" s="1"/>
      <c r="H146" s="1"/>
      <c r="I146" s="43" t="s">
        <v>220</v>
      </c>
      <c r="J146" s="43" t="s">
        <v>220</v>
      </c>
      <c r="K146" s="1"/>
      <c r="L146" s="1"/>
      <c r="M146" s="1"/>
      <c r="N146" s="1"/>
      <c r="O146" s="1"/>
      <c r="P146" s="1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 t="s">
        <v>283</v>
      </c>
      <c r="AF146" s="44" t="s">
        <v>284</v>
      </c>
      <c r="AG146" s="44" t="s">
        <v>285</v>
      </c>
      <c r="AH146" s="44" t="s">
        <v>286</v>
      </c>
      <c r="AI146" s="44" t="s">
        <v>287</v>
      </c>
      <c r="AJ146" s="44" t="s">
        <v>288</v>
      </c>
      <c r="AK146" s="44"/>
      <c r="AL146" s="44"/>
      <c r="AM146" s="44" t="s">
        <v>291</v>
      </c>
      <c r="AN146" s="44"/>
      <c r="AO146" s="44"/>
      <c r="AP146" s="44"/>
      <c r="AQ146" s="44"/>
      <c r="AR146" s="44"/>
      <c r="AS146" s="44"/>
      <c r="AT146" s="44" t="s">
        <v>446</v>
      </c>
      <c r="AU146" s="1"/>
      <c r="AV146" s="1"/>
      <c r="AW146" s="1"/>
      <c r="AX146" s="1"/>
      <c r="AY146" s="43" t="s">
        <v>213</v>
      </c>
      <c r="AZ146" s="43" t="s">
        <v>214</v>
      </c>
      <c r="BA146" s="1"/>
      <c r="BB146" s="1"/>
      <c r="BC146" s="1"/>
      <c r="BD146" s="1"/>
      <c r="BE146" s="1"/>
      <c r="BF146" s="41" t="s">
        <v>233</v>
      </c>
      <c r="BH146" s="1"/>
      <c r="BI146" s="1"/>
      <c r="BJ146" s="1"/>
      <c r="BK146" s="43" t="s">
        <v>213</v>
      </c>
      <c r="BL146" s="43" t="s">
        <v>214</v>
      </c>
      <c r="BM146" s="1"/>
      <c r="BN146" s="1"/>
      <c r="BO146" s="1"/>
      <c r="BP146" s="1"/>
      <c r="BQ146" s="1"/>
    </row>
    <row r="147" spans="1:69">
      <c r="A147" t="s">
        <v>152</v>
      </c>
      <c r="B147" t="s">
        <v>153</v>
      </c>
      <c r="C147" s="39" t="s">
        <v>13</v>
      </c>
      <c r="D147" s="40"/>
      <c r="E147" s="41"/>
      <c r="F147" s="1"/>
      <c r="G147" s="1"/>
      <c r="H147" s="1"/>
      <c r="I147" s="43" t="s">
        <v>220</v>
      </c>
      <c r="J147" s="43" t="s">
        <v>220</v>
      </c>
      <c r="K147" s="1"/>
      <c r="L147" s="1"/>
      <c r="M147" s="1"/>
      <c r="N147" s="1"/>
      <c r="O147" s="1"/>
      <c r="P147" s="1"/>
      <c r="Q147" s="44" t="s">
        <v>269</v>
      </c>
      <c r="R147" s="44" t="s">
        <v>270</v>
      </c>
      <c r="S147" s="44"/>
      <c r="T147" s="44"/>
      <c r="U147" s="44" t="s">
        <v>273</v>
      </c>
      <c r="V147" s="44" t="s">
        <v>274</v>
      </c>
      <c r="W147" s="44" t="s">
        <v>275</v>
      </c>
      <c r="X147" s="44" t="s">
        <v>276</v>
      </c>
      <c r="Y147" s="44" t="s">
        <v>277</v>
      </c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 t="s">
        <v>443</v>
      </c>
      <c r="AR147" s="44" t="s">
        <v>444</v>
      </c>
      <c r="AS147" s="44"/>
      <c r="AT147" s="44"/>
      <c r="AU147" s="1"/>
      <c r="AV147" s="1"/>
      <c r="AW147" s="1"/>
      <c r="AX147" s="1"/>
      <c r="AY147" s="43" t="s">
        <v>213</v>
      </c>
      <c r="AZ147" s="43" t="s">
        <v>214</v>
      </c>
      <c r="BA147" s="1"/>
      <c r="BB147" s="1"/>
      <c r="BC147" s="1"/>
      <c r="BD147" s="1"/>
      <c r="BE147" s="1"/>
      <c r="BF147" s="39" t="s">
        <v>231</v>
      </c>
      <c r="BH147" s="1"/>
      <c r="BI147" s="1"/>
      <c r="BJ147" s="1"/>
      <c r="BK147" s="43" t="s">
        <v>213</v>
      </c>
      <c r="BL147" s="43" t="s">
        <v>214</v>
      </c>
      <c r="BM147" s="1"/>
      <c r="BN147" s="1"/>
      <c r="BO147" s="1"/>
      <c r="BP147" s="1"/>
      <c r="BQ147" s="1"/>
    </row>
    <row r="148" spans="1:69">
      <c r="A148" t="s">
        <v>154</v>
      </c>
      <c r="B148" t="s">
        <v>228</v>
      </c>
      <c r="C148" s="39" t="s">
        <v>13</v>
      </c>
      <c r="D148" s="40"/>
      <c r="E148" s="41"/>
      <c r="F148" s="1"/>
      <c r="G148" s="1"/>
      <c r="H148" s="43" t="s">
        <v>220</v>
      </c>
      <c r="I148" s="43" t="s">
        <v>220</v>
      </c>
      <c r="J148" s="43" t="s">
        <v>220</v>
      </c>
      <c r="K148" s="1"/>
      <c r="L148" s="1"/>
      <c r="M148" s="1"/>
      <c r="N148" s="1"/>
      <c r="O148" s="1"/>
      <c r="P148" s="1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 t="s">
        <v>283</v>
      </c>
      <c r="AF148" s="44" t="s">
        <v>284</v>
      </c>
      <c r="AG148" s="44" t="s">
        <v>285</v>
      </c>
      <c r="AH148" s="44" t="s">
        <v>286</v>
      </c>
      <c r="AI148" s="44" t="s">
        <v>287</v>
      </c>
      <c r="AJ148" s="44" t="s">
        <v>288</v>
      </c>
      <c r="AK148" s="44"/>
      <c r="AL148" s="44"/>
      <c r="AM148" s="44"/>
      <c r="AN148" s="44"/>
      <c r="AO148" s="44"/>
      <c r="AP148" s="44"/>
      <c r="AQ148" s="44"/>
      <c r="AR148" s="44"/>
      <c r="AS148" s="44"/>
      <c r="AT148" s="44" t="s">
        <v>446</v>
      </c>
      <c r="AU148" s="1"/>
      <c r="AV148" s="1"/>
      <c r="AW148" s="1"/>
      <c r="AX148" s="43" t="s">
        <v>212</v>
      </c>
      <c r="AY148" s="43" t="s">
        <v>213</v>
      </c>
      <c r="AZ148" s="43" t="s">
        <v>214</v>
      </c>
      <c r="BA148" s="1"/>
      <c r="BB148" s="1"/>
      <c r="BC148" s="1"/>
      <c r="BD148" s="1"/>
      <c r="BE148" s="1"/>
      <c r="BF148" s="39" t="s">
        <v>231</v>
      </c>
      <c r="BH148" s="1"/>
      <c r="BI148" s="1"/>
      <c r="BJ148" s="43" t="s">
        <v>212</v>
      </c>
      <c r="BK148" s="43" t="s">
        <v>213</v>
      </c>
      <c r="BL148" s="43" t="s">
        <v>214</v>
      </c>
      <c r="BM148" s="1"/>
      <c r="BN148" s="1"/>
      <c r="BO148" s="1"/>
      <c r="BP148" s="1"/>
      <c r="BQ148" s="1"/>
    </row>
    <row r="149" spans="1:69">
      <c r="A149" t="s">
        <v>397</v>
      </c>
      <c r="B149" t="s">
        <v>398</v>
      </c>
      <c r="C149" s="39" t="s">
        <v>13</v>
      </c>
      <c r="D149" s="40"/>
      <c r="E149" s="41"/>
      <c r="F149" s="1"/>
      <c r="G149" s="1"/>
      <c r="H149" s="1"/>
      <c r="I149" s="1"/>
      <c r="J149" s="1"/>
      <c r="K149" s="43" t="s">
        <v>220</v>
      </c>
      <c r="L149" s="43" t="s">
        <v>220</v>
      </c>
      <c r="M149" s="43" t="s">
        <v>220</v>
      </c>
      <c r="N149" s="1"/>
      <c r="O149" s="1"/>
      <c r="P149" s="1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 t="s">
        <v>291</v>
      </c>
      <c r="AN149" s="44"/>
      <c r="AO149" s="44"/>
      <c r="AP149" s="44"/>
      <c r="AQ149" s="44"/>
      <c r="AR149" s="44"/>
      <c r="AS149" s="44"/>
      <c r="AT149" s="44"/>
      <c r="AU149" s="1"/>
      <c r="AV149" s="1"/>
      <c r="AW149" s="1"/>
      <c r="AX149" s="1"/>
      <c r="AY149" s="1"/>
      <c r="AZ149" s="1"/>
      <c r="BA149" s="43" t="s">
        <v>215</v>
      </c>
      <c r="BB149" s="43" t="s">
        <v>216</v>
      </c>
      <c r="BC149" s="43" t="s">
        <v>217</v>
      </c>
      <c r="BD149" s="1"/>
      <c r="BE149" s="1"/>
      <c r="BF149" s="39" t="s">
        <v>231</v>
      </c>
      <c r="BH149" s="1"/>
      <c r="BI149" s="1"/>
      <c r="BJ149" s="1"/>
      <c r="BK149" s="1"/>
      <c r="BL149" s="1"/>
      <c r="BM149" s="43" t="s">
        <v>215</v>
      </c>
      <c r="BN149" s="43" t="s">
        <v>216</v>
      </c>
      <c r="BO149" s="43" t="s">
        <v>217</v>
      </c>
      <c r="BP149" s="1"/>
      <c r="BQ149" s="1"/>
    </row>
    <row r="150" spans="1:69">
      <c r="A150" s="61" t="s">
        <v>211</v>
      </c>
      <c r="B150" s="61" t="s">
        <v>229</v>
      </c>
      <c r="C150" s="39"/>
      <c r="E150" s="41" t="s">
        <v>13</v>
      </c>
      <c r="F150" s="1"/>
      <c r="G150" s="1"/>
      <c r="H150" s="1"/>
      <c r="I150" s="43" t="s">
        <v>220</v>
      </c>
      <c r="J150" s="1"/>
      <c r="K150" s="1"/>
      <c r="L150" s="1"/>
      <c r="M150" s="1"/>
      <c r="N150" s="1"/>
      <c r="O150" s="1"/>
      <c r="P150" s="1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 t="s">
        <v>283</v>
      </c>
      <c r="AF150" s="44" t="s">
        <v>284</v>
      </c>
      <c r="AG150" s="44" t="s">
        <v>285</v>
      </c>
      <c r="AH150" s="44" t="s">
        <v>286</v>
      </c>
      <c r="AI150" s="44" t="s">
        <v>287</v>
      </c>
      <c r="AJ150" s="44" t="s">
        <v>288</v>
      </c>
      <c r="AK150" s="44"/>
      <c r="AL150" s="44"/>
      <c r="AM150" s="44"/>
      <c r="AN150" s="44"/>
      <c r="AO150" s="44"/>
      <c r="AP150" s="44"/>
      <c r="AQ150" s="44"/>
      <c r="AR150" s="44"/>
      <c r="AS150" s="44"/>
      <c r="AT150" s="44" t="s">
        <v>446</v>
      </c>
      <c r="AU150" s="1"/>
      <c r="AV150" s="1"/>
      <c r="AW150" s="1"/>
      <c r="AX150" s="1"/>
      <c r="AY150" s="43" t="s">
        <v>213</v>
      </c>
      <c r="AZ150" s="1"/>
      <c r="BA150" s="1"/>
      <c r="BB150" s="1"/>
      <c r="BC150" s="1"/>
      <c r="BD150" s="1"/>
      <c r="BE150" s="1"/>
      <c r="BF150" s="41" t="s">
        <v>233</v>
      </c>
      <c r="BH150" s="1"/>
      <c r="BI150" s="1"/>
      <c r="BJ150" s="1"/>
      <c r="BK150" s="43" t="s">
        <v>213</v>
      </c>
      <c r="BL150" s="1"/>
      <c r="BM150" s="1"/>
      <c r="BN150" s="1"/>
      <c r="BO150" s="1"/>
      <c r="BP150" s="1"/>
      <c r="BQ150" s="1"/>
    </row>
    <row r="151" spans="1:69">
      <c r="A151" s="61" t="s">
        <v>256</v>
      </c>
      <c r="B151" s="61" t="s">
        <v>155</v>
      </c>
      <c r="C151" s="39"/>
      <c r="D151" s="40" t="s">
        <v>13</v>
      </c>
      <c r="E151" s="41"/>
      <c r="F151" s="1"/>
      <c r="G151" s="1"/>
      <c r="H151" s="1"/>
      <c r="I151" s="43" t="s">
        <v>220</v>
      </c>
      <c r="J151" s="43" t="s">
        <v>220</v>
      </c>
      <c r="K151" s="1"/>
      <c r="L151" s="1"/>
      <c r="M151" s="1"/>
      <c r="N151" s="1"/>
      <c r="O151" s="1"/>
      <c r="P151" s="1"/>
      <c r="Q151" s="44" t="s">
        <v>269</v>
      </c>
      <c r="R151" s="44" t="s">
        <v>270</v>
      </c>
      <c r="S151" s="44"/>
      <c r="T151" s="44"/>
      <c r="U151" s="44" t="s">
        <v>273</v>
      </c>
      <c r="V151" s="44" t="s">
        <v>274</v>
      </c>
      <c r="W151" s="44" t="s">
        <v>275</v>
      </c>
      <c r="X151" s="44" t="s">
        <v>276</v>
      </c>
      <c r="Y151" s="44" t="s">
        <v>277</v>
      </c>
      <c r="Z151" s="44" t="s">
        <v>278</v>
      </c>
      <c r="AA151" s="44" t="s">
        <v>279</v>
      </c>
      <c r="AB151" s="44" t="s">
        <v>280</v>
      </c>
      <c r="AC151" s="44" t="s">
        <v>281</v>
      </c>
      <c r="AD151" s="44" t="s">
        <v>282</v>
      </c>
      <c r="AE151" s="44" t="s">
        <v>283</v>
      </c>
      <c r="AF151" s="44" t="s">
        <v>284</v>
      </c>
      <c r="AG151" s="44" t="s">
        <v>285</v>
      </c>
      <c r="AH151" s="44" t="s">
        <v>286</v>
      </c>
      <c r="AI151" s="44" t="s">
        <v>287</v>
      </c>
      <c r="AJ151" s="44" t="s">
        <v>288</v>
      </c>
      <c r="AK151" s="44" t="s">
        <v>289</v>
      </c>
      <c r="AL151" s="44" t="s">
        <v>290</v>
      </c>
      <c r="AM151" s="44"/>
      <c r="AN151" s="44"/>
      <c r="AO151" s="44"/>
      <c r="AP151" s="44" t="s">
        <v>294</v>
      </c>
      <c r="AQ151" s="44" t="s">
        <v>443</v>
      </c>
      <c r="AR151" s="44" t="s">
        <v>444</v>
      </c>
      <c r="AS151" s="44" t="s">
        <v>445</v>
      </c>
      <c r="AT151" s="44" t="s">
        <v>446</v>
      </c>
      <c r="AU151" s="1"/>
      <c r="AV151" s="1"/>
      <c r="AW151" s="1"/>
      <c r="AX151" s="1"/>
      <c r="AY151" s="43" t="s">
        <v>213</v>
      </c>
      <c r="AZ151" s="43" t="s">
        <v>214</v>
      </c>
      <c r="BA151" s="1"/>
      <c r="BB151" s="1"/>
      <c r="BC151" s="1"/>
      <c r="BD151" s="1"/>
      <c r="BE151" s="1"/>
      <c r="BF151" s="40" t="s">
        <v>232</v>
      </c>
      <c r="BH151" s="1"/>
      <c r="BI151" s="1"/>
      <c r="BJ151" s="1"/>
      <c r="BK151" s="43" t="s">
        <v>213</v>
      </c>
      <c r="BL151" s="43" t="s">
        <v>214</v>
      </c>
      <c r="BM151" s="1"/>
      <c r="BN151" s="1"/>
      <c r="BO151" s="1"/>
      <c r="BP151" s="1"/>
      <c r="BQ151" s="1"/>
    </row>
    <row r="152" spans="1:69">
      <c r="A152" t="s">
        <v>156</v>
      </c>
      <c r="B152" t="s">
        <v>157</v>
      </c>
      <c r="C152" s="39"/>
      <c r="D152" s="40" t="s">
        <v>13</v>
      </c>
      <c r="E152" s="41"/>
      <c r="F152" s="1"/>
      <c r="G152" s="1"/>
      <c r="H152" s="1"/>
      <c r="I152" s="1"/>
      <c r="J152" s="1"/>
      <c r="K152" s="1"/>
      <c r="L152" s="43" t="s">
        <v>220</v>
      </c>
      <c r="M152" s="43" t="s">
        <v>220</v>
      </c>
      <c r="N152" s="1"/>
      <c r="O152" s="1"/>
      <c r="P152" s="1"/>
      <c r="Q152" s="44"/>
      <c r="R152" s="44"/>
      <c r="S152" s="44"/>
      <c r="T152" s="44"/>
      <c r="U152" s="44"/>
      <c r="V152" s="44"/>
      <c r="W152" s="44"/>
      <c r="X152" s="44"/>
      <c r="Y152" s="44"/>
      <c r="Z152" s="44" t="s">
        <v>278</v>
      </c>
      <c r="AA152" s="44" t="s">
        <v>279</v>
      </c>
      <c r="AB152" s="44" t="s">
        <v>280</v>
      </c>
      <c r="AC152" s="44" t="s">
        <v>281</v>
      </c>
      <c r="AD152" s="44" t="s">
        <v>282</v>
      </c>
      <c r="AE152" s="44" t="s">
        <v>283</v>
      </c>
      <c r="AF152" s="44" t="s">
        <v>284</v>
      </c>
      <c r="AG152" s="44" t="s">
        <v>285</v>
      </c>
      <c r="AH152" s="44" t="s">
        <v>286</v>
      </c>
      <c r="AI152" s="44" t="s">
        <v>287</v>
      </c>
      <c r="AJ152" s="44" t="s">
        <v>288</v>
      </c>
      <c r="AK152" s="44"/>
      <c r="AL152" s="44"/>
      <c r="AM152" s="44"/>
      <c r="AN152" s="44"/>
      <c r="AO152" s="44"/>
      <c r="AP152" s="44" t="s">
        <v>294</v>
      </c>
      <c r="AQ152" s="44"/>
      <c r="AR152" s="44"/>
      <c r="AS152" s="44" t="s">
        <v>445</v>
      </c>
      <c r="AT152" s="44" t="s">
        <v>446</v>
      </c>
      <c r="AU152" s="1"/>
      <c r="AV152" s="1"/>
      <c r="AW152" s="1"/>
      <c r="AX152" s="1"/>
      <c r="AY152" s="1"/>
      <c r="AZ152" s="1"/>
      <c r="BA152" s="1"/>
      <c r="BB152" s="43" t="s">
        <v>216</v>
      </c>
      <c r="BC152" s="43" t="s">
        <v>217</v>
      </c>
      <c r="BD152" s="1"/>
      <c r="BE152" s="1"/>
      <c r="BF152" s="40" t="s">
        <v>232</v>
      </c>
      <c r="BH152" s="1"/>
      <c r="BI152" s="1"/>
      <c r="BJ152" s="1"/>
      <c r="BK152" s="1"/>
      <c r="BL152" s="1"/>
      <c r="BM152" s="1"/>
      <c r="BN152" s="43" t="s">
        <v>216</v>
      </c>
      <c r="BO152" s="43" t="s">
        <v>217</v>
      </c>
      <c r="BP152" s="1"/>
      <c r="BQ152" s="1"/>
    </row>
    <row r="153" spans="1:69">
      <c r="A153" s="61" t="s">
        <v>158</v>
      </c>
      <c r="B153" s="61" t="s">
        <v>159</v>
      </c>
      <c r="C153" s="39" t="s">
        <v>13</v>
      </c>
      <c r="D153" s="40"/>
      <c r="E153" s="41"/>
      <c r="F153" s="1"/>
      <c r="G153" s="1"/>
      <c r="H153" s="1"/>
      <c r="I153" s="43" t="s">
        <v>220</v>
      </c>
      <c r="J153" s="43" t="s">
        <v>220</v>
      </c>
      <c r="K153" s="43" t="s">
        <v>220</v>
      </c>
      <c r="L153" s="1"/>
      <c r="M153" s="1"/>
      <c r="N153" s="1"/>
      <c r="O153" s="1"/>
      <c r="P153" s="1"/>
      <c r="Q153" s="44" t="s">
        <v>269</v>
      </c>
      <c r="R153" s="44" t="s">
        <v>270</v>
      </c>
      <c r="S153" s="44"/>
      <c r="T153" s="44" t="s">
        <v>272</v>
      </c>
      <c r="U153" s="44" t="s">
        <v>273</v>
      </c>
      <c r="V153" s="44" t="s">
        <v>274</v>
      </c>
      <c r="W153" s="44" t="s">
        <v>275</v>
      </c>
      <c r="X153" s="44" t="s">
        <v>276</v>
      </c>
      <c r="Y153" s="44" t="s">
        <v>277</v>
      </c>
      <c r="Z153" s="44" t="s">
        <v>278</v>
      </c>
      <c r="AA153" s="44" t="s">
        <v>279</v>
      </c>
      <c r="AB153" s="44" t="s">
        <v>280</v>
      </c>
      <c r="AC153" s="44" t="s">
        <v>281</v>
      </c>
      <c r="AD153" s="44" t="s">
        <v>282</v>
      </c>
      <c r="AE153" s="44" t="s">
        <v>283</v>
      </c>
      <c r="AF153" s="44" t="s">
        <v>284</v>
      </c>
      <c r="AG153" s="44" t="s">
        <v>285</v>
      </c>
      <c r="AH153" s="44" t="s">
        <v>286</v>
      </c>
      <c r="AI153" s="44" t="s">
        <v>287</v>
      </c>
      <c r="AJ153" s="44" t="s">
        <v>288</v>
      </c>
      <c r="AK153" s="44" t="s">
        <v>289</v>
      </c>
      <c r="AL153" s="44" t="s">
        <v>290</v>
      </c>
      <c r="AM153" s="44" t="s">
        <v>291</v>
      </c>
      <c r="AN153" s="44"/>
      <c r="AO153" s="44" t="s">
        <v>293</v>
      </c>
      <c r="AP153" s="44" t="s">
        <v>294</v>
      </c>
      <c r="AQ153" s="44" t="s">
        <v>443</v>
      </c>
      <c r="AR153" s="44" t="s">
        <v>444</v>
      </c>
      <c r="AS153" s="44" t="s">
        <v>445</v>
      </c>
      <c r="AT153" s="44" t="s">
        <v>446</v>
      </c>
      <c r="AU153" s="1"/>
      <c r="AV153" s="1"/>
      <c r="AW153" s="1"/>
      <c r="AX153" s="1"/>
      <c r="AY153" s="43" t="s">
        <v>213</v>
      </c>
      <c r="AZ153" s="43" t="s">
        <v>214</v>
      </c>
      <c r="BA153" s="43" t="s">
        <v>215</v>
      </c>
      <c r="BB153" s="1"/>
      <c r="BC153" s="1"/>
      <c r="BD153" s="1"/>
      <c r="BE153" s="1"/>
      <c r="BF153" s="39" t="s">
        <v>231</v>
      </c>
      <c r="BH153" s="1"/>
      <c r="BI153" s="1"/>
      <c r="BJ153" s="1"/>
      <c r="BK153" s="43" t="s">
        <v>213</v>
      </c>
      <c r="BL153" s="43" t="s">
        <v>214</v>
      </c>
      <c r="BM153" s="43" t="s">
        <v>215</v>
      </c>
      <c r="BN153" s="1"/>
      <c r="BO153" s="1"/>
      <c r="BP153" s="1"/>
      <c r="BQ153" s="1"/>
    </row>
    <row r="154" spans="1:69">
      <c r="A154" s="61" t="s">
        <v>399</v>
      </c>
      <c r="B154" s="61" t="s">
        <v>400</v>
      </c>
      <c r="C154" s="39"/>
      <c r="D154" s="40" t="s">
        <v>13</v>
      </c>
      <c r="E154" s="41"/>
      <c r="F154" s="1"/>
      <c r="G154" s="1"/>
      <c r="H154" s="1"/>
      <c r="I154" s="1"/>
      <c r="J154" s="43" t="s">
        <v>220</v>
      </c>
      <c r="K154" s="43" t="s">
        <v>220</v>
      </c>
      <c r="L154" s="1"/>
      <c r="M154" s="1"/>
      <c r="N154" s="1"/>
      <c r="O154" s="1"/>
      <c r="P154" s="1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 t="s">
        <v>291</v>
      </c>
      <c r="AN154" s="44"/>
      <c r="AO154" s="44"/>
      <c r="AP154" s="44"/>
      <c r="AQ154" s="44"/>
      <c r="AR154" s="44"/>
      <c r="AS154" s="44"/>
      <c r="AT154" s="44"/>
      <c r="AU154" s="1"/>
      <c r="AV154" s="1"/>
      <c r="AW154" s="1"/>
      <c r="AX154" s="1"/>
      <c r="AY154" s="1"/>
      <c r="AZ154" s="43" t="s">
        <v>214</v>
      </c>
      <c r="BA154" s="43" t="s">
        <v>215</v>
      </c>
      <c r="BB154" s="1"/>
      <c r="BC154" s="1"/>
      <c r="BD154" s="1"/>
      <c r="BE154" s="1"/>
      <c r="BF154" s="40" t="s">
        <v>232</v>
      </c>
      <c r="BH154" s="1"/>
      <c r="BI154" s="1"/>
      <c r="BJ154" s="1"/>
      <c r="BK154" s="1"/>
      <c r="BL154" s="43" t="s">
        <v>214</v>
      </c>
      <c r="BM154" s="43" t="s">
        <v>215</v>
      </c>
      <c r="BN154" s="1"/>
      <c r="BO154" s="1"/>
      <c r="BP154" s="1"/>
      <c r="BQ154" s="1"/>
    </row>
    <row r="155" spans="1:69">
      <c r="A155" s="61" t="s">
        <v>252</v>
      </c>
      <c r="B155" s="61" t="s">
        <v>160</v>
      </c>
      <c r="C155" s="39"/>
      <c r="D155" s="40" t="s">
        <v>13</v>
      </c>
      <c r="E155" s="41"/>
      <c r="F155" s="1"/>
      <c r="G155" s="1"/>
      <c r="H155" s="1"/>
      <c r="I155" s="43" t="s">
        <v>220</v>
      </c>
      <c r="J155" s="43" t="s">
        <v>220</v>
      </c>
      <c r="K155" s="1"/>
      <c r="L155" s="1"/>
      <c r="M155" s="1"/>
      <c r="N155" s="1"/>
      <c r="O155" s="1"/>
      <c r="P155" s="1"/>
      <c r="Q155" s="44" t="s">
        <v>269</v>
      </c>
      <c r="R155" s="44" t="s">
        <v>270</v>
      </c>
      <c r="S155" s="44"/>
      <c r="T155" s="44"/>
      <c r="U155" s="44" t="s">
        <v>273</v>
      </c>
      <c r="V155" s="44" t="s">
        <v>274</v>
      </c>
      <c r="W155" s="44" t="s">
        <v>275</v>
      </c>
      <c r="X155" s="44" t="s">
        <v>276</v>
      </c>
      <c r="Y155" s="44" t="s">
        <v>277</v>
      </c>
      <c r="Z155" s="44" t="s">
        <v>278</v>
      </c>
      <c r="AA155" s="44" t="s">
        <v>279</v>
      </c>
      <c r="AB155" s="44" t="s">
        <v>280</v>
      </c>
      <c r="AC155" s="44" t="s">
        <v>281</v>
      </c>
      <c r="AD155" s="44" t="s">
        <v>282</v>
      </c>
      <c r="AE155" s="44" t="s">
        <v>283</v>
      </c>
      <c r="AF155" s="44" t="s">
        <v>284</v>
      </c>
      <c r="AG155" s="44" t="s">
        <v>285</v>
      </c>
      <c r="AH155" s="44" t="s">
        <v>286</v>
      </c>
      <c r="AI155" s="44" t="s">
        <v>287</v>
      </c>
      <c r="AJ155" s="44" t="s">
        <v>288</v>
      </c>
      <c r="AK155" s="44"/>
      <c r="AL155" s="44"/>
      <c r="AM155" s="44"/>
      <c r="AN155" s="44"/>
      <c r="AO155" s="44"/>
      <c r="AP155" s="44" t="s">
        <v>294</v>
      </c>
      <c r="AQ155" s="44" t="s">
        <v>443</v>
      </c>
      <c r="AR155" s="44" t="s">
        <v>444</v>
      </c>
      <c r="AS155" s="44" t="s">
        <v>445</v>
      </c>
      <c r="AT155" s="44" t="s">
        <v>446</v>
      </c>
      <c r="AU155" s="1"/>
      <c r="AV155" s="1"/>
      <c r="AW155" s="1"/>
      <c r="AX155" s="1"/>
      <c r="AY155" s="43" t="s">
        <v>213</v>
      </c>
      <c r="AZ155" s="43" t="s">
        <v>214</v>
      </c>
      <c r="BA155" s="1"/>
      <c r="BB155" s="1"/>
      <c r="BC155" s="1"/>
      <c r="BD155" s="1"/>
      <c r="BE155" s="1"/>
      <c r="BF155" s="40" t="s">
        <v>232</v>
      </c>
      <c r="BH155" s="1"/>
      <c r="BI155" s="1"/>
      <c r="BJ155" s="1"/>
      <c r="BK155" s="43" t="s">
        <v>213</v>
      </c>
      <c r="BL155" s="43" t="s">
        <v>214</v>
      </c>
      <c r="BM155" s="1"/>
      <c r="BN155" s="1"/>
      <c r="BO155" s="1"/>
      <c r="BP155" s="1"/>
      <c r="BQ155" s="1"/>
    </row>
    <row r="156" spans="1:69">
      <c r="A156" s="61" t="s">
        <v>251</v>
      </c>
      <c r="B156" s="61" t="s">
        <v>161</v>
      </c>
      <c r="C156" s="39"/>
      <c r="D156" s="40" t="s">
        <v>13</v>
      </c>
      <c r="E156" s="41"/>
      <c r="F156" s="1"/>
      <c r="G156" s="1"/>
      <c r="H156" s="1"/>
      <c r="I156" s="43" t="s">
        <v>220</v>
      </c>
      <c r="J156" s="43" t="s">
        <v>220</v>
      </c>
      <c r="K156" s="1"/>
      <c r="L156" s="1"/>
      <c r="M156" s="1"/>
      <c r="N156" s="1"/>
      <c r="O156" s="1"/>
      <c r="P156" s="1"/>
      <c r="Q156" s="44" t="s">
        <v>269</v>
      </c>
      <c r="R156" s="44" t="s">
        <v>270</v>
      </c>
      <c r="S156" s="44"/>
      <c r="T156" s="44" t="s">
        <v>272</v>
      </c>
      <c r="U156" s="44" t="s">
        <v>273</v>
      </c>
      <c r="V156" s="44" t="s">
        <v>274</v>
      </c>
      <c r="W156" s="44" t="s">
        <v>275</v>
      </c>
      <c r="X156" s="44" t="s">
        <v>276</v>
      </c>
      <c r="Y156" s="44" t="s">
        <v>277</v>
      </c>
      <c r="Z156" s="44" t="s">
        <v>278</v>
      </c>
      <c r="AA156" s="44" t="s">
        <v>279</v>
      </c>
      <c r="AB156" s="44" t="s">
        <v>280</v>
      </c>
      <c r="AC156" s="44" t="s">
        <v>281</v>
      </c>
      <c r="AD156" s="44" t="s">
        <v>282</v>
      </c>
      <c r="AE156" s="44" t="s">
        <v>283</v>
      </c>
      <c r="AF156" s="44" t="s">
        <v>284</v>
      </c>
      <c r="AG156" s="44" t="s">
        <v>285</v>
      </c>
      <c r="AH156" s="44" t="s">
        <v>286</v>
      </c>
      <c r="AI156" s="44" t="s">
        <v>287</v>
      </c>
      <c r="AJ156" s="44" t="s">
        <v>288</v>
      </c>
      <c r="AK156" s="44"/>
      <c r="AL156" s="44"/>
      <c r="AM156" s="44"/>
      <c r="AN156" s="44"/>
      <c r="AO156" s="44"/>
      <c r="AP156" s="44" t="s">
        <v>294</v>
      </c>
      <c r="AQ156" s="44" t="s">
        <v>443</v>
      </c>
      <c r="AR156" s="44" t="s">
        <v>444</v>
      </c>
      <c r="AS156" s="44" t="s">
        <v>445</v>
      </c>
      <c r="AT156" s="44" t="s">
        <v>446</v>
      </c>
      <c r="AU156" s="1"/>
      <c r="AV156" s="1"/>
      <c r="AW156" s="1"/>
      <c r="AX156" s="1"/>
      <c r="AY156" s="43" t="s">
        <v>213</v>
      </c>
      <c r="AZ156" s="43" t="s">
        <v>214</v>
      </c>
      <c r="BA156" s="1"/>
      <c r="BB156" s="1"/>
      <c r="BC156" s="1"/>
      <c r="BD156" s="1"/>
      <c r="BE156" s="1"/>
      <c r="BF156" s="40" t="s">
        <v>232</v>
      </c>
      <c r="BH156" s="1"/>
      <c r="BI156" s="1"/>
      <c r="BJ156" s="1"/>
      <c r="BK156" s="43" t="s">
        <v>213</v>
      </c>
      <c r="BL156" s="43" t="s">
        <v>214</v>
      </c>
      <c r="BM156" s="1"/>
      <c r="BN156" s="1"/>
      <c r="BO156" s="1"/>
      <c r="BP156" s="1"/>
      <c r="BQ156" s="1"/>
    </row>
    <row r="157" spans="1:69">
      <c r="A157" s="61" t="s">
        <v>401</v>
      </c>
      <c r="B157" s="61" t="s">
        <v>402</v>
      </c>
      <c r="C157" s="39"/>
      <c r="D157" s="40" t="s">
        <v>13</v>
      </c>
      <c r="E157" s="41"/>
      <c r="F157" s="1"/>
      <c r="G157" s="1"/>
      <c r="H157" s="1"/>
      <c r="I157" s="43" t="s">
        <v>220</v>
      </c>
      <c r="J157" s="43" t="s">
        <v>220</v>
      </c>
      <c r="K157" s="1"/>
      <c r="L157" s="1"/>
      <c r="M157" s="1"/>
      <c r="N157" s="1"/>
      <c r="O157" s="1"/>
      <c r="P157" s="1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 t="s">
        <v>293</v>
      </c>
      <c r="AP157" s="44"/>
      <c r="AQ157" s="44"/>
      <c r="AR157" s="44"/>
      <c r="AS157" s="44"/>
      <c r="AT157" s="44"/>
      <c r="AU157" s="1"/>
      <c r="AV157" s="1"/>
      <c r="AW157" s="1"/>
      <c r="AX157" s="1"/>
      <c r="AY157" s="43" t="s">
        <v>213</v>
      </c>
      <c r="AZ157" s="43" t="s">
        <v>214</v>
      </c>
      <c r="BA157" s="1"/>
      <c r="BB157" s="1"/>
      <c r="BC157" s="1"/>
      <c r="BD157" s="1"/>
      <c r="BE157" s="1"/>
      <c r="BF157" s="40" t="s">
        <v>232</v>
      </c>
      <c r="BH157" s="1"/>
      <c r="BI157" s="1"/>
      <c r="BJ157" s="1"/>
      <c r="BK157" s="43" t="s">
        <v>213</v>
      </c>
      <c r="BL157" s="43" t="s">
        <v>214</v>
      </c>
      <c r="BM157" s="1"/>
      <c r="BN157" s="1"/>
      <c r="BO157" s="1"/>
      <c r="BP157" s="1"/>
      <c r="BQ157" s="1"/>
    </row>
    <row r="158" spans="1:69">
      <c r="A158" s="61" t="s">
        <v>162</v>
      </c>
      <c r="B158" s="61" t="s">
        <v>163</v>
      </c>
      <c r="C158" s="39"/>
      <c r="D158" s="40" t="s">
        <v>13</v>
      </c>
      <c r="E158" s="41"/>
      <c r="F158" s="1"/>
      <c r="G158" s="1"/>
      <c r="H158" s="1"/>
      <c r="I158" s="1"/>
      <c r="J158" s="1"/>
      <c r="K158" s="43" t="s">
        <v>220</v>
      </c>
      <c r="L158" s="43" t="s">
        <v>220</v>
      </c>
      <c r="M158" s="1"/>
      <c r="N158" s="1"/>
      <c r="O158" s="1"/>
      <c r="P158" s="1"/>
      <c r="Q158" s="44" t="s">
        <v>269</v>
      </c>
      <c r="R158" s="44" t="s">
        <v>270</v>
      </c>
      <c r="S158" s="44"/>
      <c r="T158" s="44"/>
      <c r="U158" s="44" t="s">
        <v>273</v>
      </c>
      <c r="V158" s="44" t="s">
        <v>274</v>
      </c>
      <c r="W158" s="44" t="s">
        <v>275</v>
      </c>
      <c r="X158" s="44" t="s">
        <v>276</v>
      </c>
      <c r="Y158" s="44" t="s">
        <v>277</v>
      </c>
      <c r="Z158" s="44" t="s">
        <v>278</v>
      </c>
      <c r="AA158" s="44" t="s">
        <v>279</v>
      </c>
      <c r="AB158" s="44" t="s">
        <v>280</v>
      </c>
      <c r="AC158" s="44" t="s">
        <v>281</v>
      </c>
      <c r="AD158" s="44" t="s">
        <v>282</v>
      </c>
      <c r="AE158" s="44"/>
      <c r="AF158" s="44"/>
      <c r="AG158" s="44"/>
      <c r="AH158" s="44"/>
      <c r="AI158" s="44"/>
      <c r="AJ158" s="44"/>
      <c r="AK158" s="44"/>
      <c r="AL158" s="44"/>
      <c r="AM158" s="44" t="s">
        <v>291</v>
      </c>
      <c r="AN158" s="44"/>
      <c r="AO158" s="44"/>
      <c r="AP158" s="44" t="s">
        <v>294</v>
      </c>
      <c r="AQ158" s="44" t="s">
        <v>443</v>
      </c>
      <c r="AR158" s="44" t="s">
        <v>444</v>
      </c>
      <c r="AS158" s="44" t="s">
        <v>445</v>
      </c>
      <c r="AT158" s="44"/>
      <c r="AU158" s="1"/>
      <c r="AV158" s="1"/>
      <c r="AW158" s="1"/>
      <c r="AX158" s="1"/>
      <c r="AY158" s="1"/>
      <c r="AZ158" s="1"/>
      <c r="BA158" s="43" t="s">
        <v>215</v>
      </c>
      <c r="BB158" s="43" t="s">
        <v>216</v>
      </c>
      <c r="BC158" s="1"/>
      <c r="BD158" s="1"/>
      <c r="BE158" s="1"/>
      <c r="BF158" s="40" t="s">
        <v>232</v>
      </c>
      <c r="BH158" s="1"/>
      <c r="BI158" s="1"/>
      <c r="BJ158" s="1"/>
      <c r="BK158" s="1"/>
      <c r="BL158" s="1"/>
      <c r="BM158" s="43" t="s">
        <v>215</v>
      </c>
      <c r="BN158" s="43" t="s">
        <v>216</v>
      </c>
      <c r="BO158" s="1"/>
      <c r="BP158" s="1"/>
      <c r="BQ158" s="1"/>
    </row>
    <row r="159" spans="1:69">
      <c r="A159" t="s">
        <v>403</v>
      </c>
      <c r="B159" t="s">
        <v>404</v>
      </c>
      <c r="C159" s="39"/>
      <c r="E159" s="41" t="s">
        <v>13</v>
      </c>
      <c r="F159" s="1"/>
      <c r="G159" s="1"/>
      <c r="H159" s="1"/>
      <c r="I159" s="1"/>
      <c r="J159" s="1"/>
      <c r="K159" s="43" t="s">
        <v>220</v>
      </c>
      <c r="L159" s="43" t="s">
        <v>220</v>
      </c>
      <c r="M159" s="43" t="s">
        <v>220</v>
      </c>
      <c r="N159" s="43" t="s">
        <v>220</v>
      </c>
      <c r="O159" s="1"/>
      <c r="P159" s="1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 t="s">
        <v>291</v>
      </c>
      <c r="AN159" s="44"/>
      <c r="AO159" s="44"/>
      <c r="AP159" s="44"/>
      <c r="AQ159" s="44"/>
      <c r="AR159" s="44"/>
      <c r="AS159" s="44"/>
      <c r="AT159" s="44"/>
      <c r="AU159" s="1"/>
      <c r="AV159" s="1"/>
      <c r="AW159" s="1"/>
      <c r="AX159" s="1"/>
      <c r="AY159" s="1"/>
      <c r="AZ159" s="1"/>
      <c r="BA159" s="43" t="s">
        <v>215</v>
      </c>
      <c r="BB159" s="43" t="s">
        <v>216</v>
      </c>
      <c r="BC159" s="43" t="s">
        <v>217</v>
      </c>
      <c r="BD159" s="43" t="s">
        <v>218</v>
      </c>
      <c r="BE159" s="1"/>
      <c r="BF159" s="41" t="s">
        <v>233</v>
      </c>
      <c r="BH159" s="1"/>
      <c r="BI159" s="1"/>
      <c r="BJ159" s="1"/>
      <c r="BK159" s="1"/>
      <c r="BL159" s="1"/>
      <c r="BM159" s="43" t="s">
        <v>215</v>
      </c>
      <c r="BN159" s="43" t="s">
        <v>216</v>
      </c>
      <c r="BO159" s="43" t="s">
        <v>217</v>
      </c>
      <c r="BP159" s="43" t="s">
        <v>218</v>
      </c>
      <c r="BQ159" s="1"/>
    </row>
    <row r="160" spans="1:69">
      <c r="A160" t="s">
        <v>405</v>
      </c>
      <c r="B160" t="s">
        <v>406</v>
      </c>
      <c r="C160" s="39"/>
      <c r="D160" s="40" t="s">
        <v>13</v>
      </c>
      <c r="E160" s="41"/>
      <c r="F160" s="1"/>
      <c r="G160" s="1"/>
      <c r="H160" s="1"/>
      <c r="I160" s="1"/>
      <c r="J160" s="1"/>
      <c r="K160" s="43" t="s">
        <v>220</v>
      </c>
      <c r="L160" s="43" t="s">
        <v>220</v>
      </c>
      <c r="M160" s="43" t="s">
        <v>220</v>
      </c>
      <c r="N160" s="1"/>
      <c r="O160" s="1"/>
      <c r="P160" s="1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 t="s">
        <v>291</v>
      </c>
      <c r="AN160" s="44"/>
      <c r="AO160" s="44"/>
      <c r="AP160" s="44"/>
      <c r="AQ160" s="44"/>
      <c r="AR160" s="44"/>
      <c r="AS160" s="44"/>
      <c r="AT160" s="44"/>
      <c r="AU160" s="1"/>
      <c r="AV160" s="1"/>
      <c r="AW160" s="1"/>
      <c r="AX160" s="1"/>
      <c r="AY160" s="1"/>
      <c r="AZ160" s="1"/>
      <c r="BA160" s="43" t="s">
        <v>215</v>
      </c>
      <c r="BB160" s="43" t="s">
        <v>216</v>
      </c>
      <c r="BC160" s="43" t="s">
        <v>217</v>
      </c>
      <c r="BD160" s="1"/>
      <c r="BE160" s="1"/>
      <c r="BF160" s="40" t="s">
        <v>232</v>
      </c>
      <c r="BH160" s="1"/>
      <c r="BI160" s="1"/>
      <c r="BJ160" s="1"/>
      <c r="BK160" s="1"/>
      <c r="BL160" s="1"/>
      <c r="BM160" s="43" t="s">
        <v>215</v>
      </c>
      <c r="BN160" s="43" t="s">
        <v>216</v>
      </c>
      <c r="BO160" s="43" t="s">
        <v>217</v>
      </c>
      <c r="BP160" s="1"/>
      <c r="BQ160" s="1"/>
    </row>
    <row r="161" spans="1:69">
      <c r="A161" s="61" t="s">
        <v>164</v>
      </c>
      <c r="B161" s="61" t="s">
        <v>165</v>
      </c>
      <c r="C161" s="39" t="s">
        <v>13</v>
      </c>
      <c r="D161" s="40"/>
      <c r="E161" s="41"/>
      <c r="F161" s="43" t="s">
        <v>220</v>
      </c>
      <c r="G161" s="43" t="s">
        <v>220</v>
      </c>
      <c r="H161" s="43" t="s">
        <v>220</v>
      </c>
      <c r="I161" s="43" t="s">
        <v>220</v>
      </c>
      <c r="J161" s="1"/>
      <c r="K161" s="1"/>
      <c r="L161" s="1"/>
      <c r="M161" s="1"/>
      <c r="N161" s="1"/>
      <c r="O161" s="1"/>
      <c r="P161" s="1"/>
      <c r="Q161" s="44" t="s">
        <v>269</v>
      </c>
      <c r="R161" s="44" t="s">
        <v>270</v>
      </c>
      <c r="S161" s="44"/>
      <c r="T161" s="44"/>
      <c r="U161" s="44" t="s">
        <v>273</v>
      </c>
      <c r="V161" s="44" t="s">
        <v>274</v>
      </c>
      <c r="W161" s="44" t="s">
        <v>275</v>
      </c>
      <c r="X161" s="44" t="s">
        <v>276</v>
      </c>
      <c r="Y161" s="44" t="s">
        <v>277</v>
      </c>
      <c r="Z161" s="44" t="s">
        <v>278</v>
      </c>
      <c r="AA161" s="44" t="s">
        <v>279</v>
      </c>
      <c r="AB161" s="44" t="s">
        <v>280</v>
      </c>
      <c r="AC161" s="44" t="s">
        <v>281</v>
      </c>
      <c r="AD161" s="44" t="s">
        <v>282</v>
      </c>
      <c r="AE161" s="44" t="s">
        <v>283</v>
      </c>
      <c r="AF161" s="44" t="s">
        <v>284</v>
      </c>
      <c r="AG161" s="44" t="s">
        <v>285</v>
      </c>
      <c r="AH161" s="44" t="s">
        <v>286</v>
      </c>
      <c r="AI161" s="44" t="s">
        <v>287</v>
      </c>
      <c r="AJ161" s="44" t="s">
        <v>288</v>
      </c>
      <c r="AK161" s="44"/>
      <c r="AL161" s="44"/>
      <c r="AM161" s="44"/>
      <c r="AN161" s="44"/>
      <c r="AO161" s="44"/>
      <c r="AP161" s="44" t="s">
        <v>294</v>
      </c>
      <c r="AQ161" s="44" t="s">
        <v>443</v>
      </c>
      <c r="AR161" s="44" t="s">
        <v>444</v>
      </c>
      <c r="AS161" s="44" t="s">
        <v>445</v>
      </c>
      <c r="AT161" s="44" t="s">
        <v>446</v>
      </c>
      <c r="AU161" s="1"/>
      <c r="AV161" s="43" t="s">
        <v>224</v>
      </c>
      <c r="AW161" s="43" t="s">
        <v>225</v>
      </c>
      <c r="AX161" s="43" t="s">
        <v>212</v>
      </c>
      <c r="AY161" s="43" t="s">
        <v>213</v>
      </c>
      <c r="AZ161" s="1"/>
      <c r="BA161" s="1"/>
      <c r="BB161" s="1"/>
      <c r="BC161" s="1"/>
      <c r="BD161" s="1"/>
      <c r="BE161" s="1"/>
      <c r="BF161" s="39" t="s">
        <v>231</v>
      </c>
      <c r="BH161" s="43" t="s">
        <v>224</v>
      </c>
      <c r="BI161" s="43" t="s">
        <v>225</v>
      </c>
      <c r="BJ161" s="43" t="s">
        <v>212</v>
      </c>
      <c r="BK161" s="43" t="s">
        <v>213</v>
      </c>
      <c r="BL161" s="1"/>
      <c r="BM161" s="1"/>
      <c r="BN161" s="1"/>
      <c r="BO161" s="1"/>
      <c r="BP161" s="1"/>
      <c r="BQ161" s="1"/>
    </row>
    <row r="162" spans="1:69">
      <c r="A162" s="61" t="s">
        <v>407</v>
      </c>
      <c r="B162" s="61" t="s">
        <v>408</v>
      </c>
      <c r="D162" s="40"/>
      <c r="E162" s="41" t="s">
        <v>13</v>
      </c>
      <c r="F162" s="1"/>
      <c r="G162" s="1"/>
      <c r="H162" s="1"/>
      <c r="I162" s="1"/>
      <c r="J162" s="43" t="s">
        <v>220</v>
      </c>
      <c r="K162" s="43" t="s">
        <v>220</v>
      </c>
      <c r="L162" s="1"/>
      <c r="M162" s="1"/>
      <c r="N162" s="1"/>
      <c r="O162" s="1"/>
      <c r="P162" s="1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 t="s">
        <v>290</v>
      </c>
      <c r="AM162" s="44"/>
      <c r="AN162" s="44"/>
      <c r="AO162" s="44"/>
      <c r="AP162" s="44"/>
      <c r="AQ162" s="44"/>
      <c r="AR162" s="44"/>
      <c r="AS162" s="44"/>
      <c r="AT162" s="44"/>
      <c r="AU162" s="1"/>
      <c r="AV162" s="1"/>
      <c r="AW162" s="1"/>
      <c r="AX162" s="1"/>
      <c r="AY162" s="1"/>
      <c r="AZ162" s="43" t="s">
        <v>214</v>
      </c>
      <c r="BA162" s="43" t="s">
        <v>215</v>
      </c>
      <c r="BB162" s="1"/>
      <c r="BC162" s="1"/>
      <c r="BD162" s="1"/>
      <c r="BE162" s="1"/>
      <c r="BF162" s="41" t="s">
        <v>233</v>
      </c>
      <c r="BH162" s="1"/>
      <c r="BI162" s="1"/>
      <c r="BJ162" s="1"/>
      <c r="BK162" s="1"/>
      <c r="BL162" s="43" t="s">
        <v>214</v>
      </c>
      <c r="BM162" s="43" t="s">
        <v>215</v>
      </c>
      <c r="BN162" s="1"/>
      <c r="BO162" s="1"/>
      <c r="BP162" s="1"/>
      <c r="BQ162" s="1"/>
    </row>
    <row r="163" spans="1:69">
      <c r="A163" t="s">
        <v>237</v>
      </c>
      <c r="B163" t="s">
        <v>166</v>
      </c>
      <c r="C163" s="39"/>
      <c r="D163" s="40" t="s">
        <v>13</v>
      </c>
      <c r="E163" s="41"/>
      <c r="F163" s="1"/>
      <c r="G163" s="1"/>
      <c r="H163" s="1"/>
      <c r="I163" s="1"/>
      <c r="J163" s="43" t="s">
        <v>220</v>
      </c>
      <c r="K163" s="43" t="s">
        <v>220</v>
      </c>
      <c r="L163" s="43" t="s">
        <v>220</v>
      </c>
      <c r="M163" s="43" t="s">
        <v>220</v>
      </c>
      <c r="N163" s="1"/>
      <c r="O163" s="1"/>
      <c r="P163" s="1"/>
      <c r="Q163" s="44" t="s">
        <v>269</v>
      </c>
      <c r="R163" s="44" t="s">
        <v>270</v>
      </c>
      <c r="S163" s="44" t="s">
        <v>271</v>
      </c>
      <c r="T163" s="44"/>
      <c r="U163" s="44" t="s">
        <v>273</v>
      </c>
      <c r="V163" s="44" t="s">
        <v>274</v>
      </c>
      <c r="W163" s="44" t="s">
        <v>275</v>
      </c>
      <c r="X163" s="44" t="s">
        <v>276</v>
      </c>
      <c r="Y163" s="44" t="s">
        <v>277</v>
      </c>
      <c r="Z163" s="44" t="s">
        <v>278</v>
      </c>
      <c r="AA163" s="44" t="s">
        <v>279</v>
      </c>
      <c r="AB163" s="44" t="s">
        <v>280</v>
      </c>
      <c r="AC163" s="44" t="s">
        <v>281</v>
      </c>
      <c r="AD163" s="44" t="s">
        <v>282</v>
      </c>
      <c r="AE163" s="44" t="s">
        <v>283</v>
      </c>
      <c r="AF163" s="44" t="s">
        <v>284</v>
      </c>
      <c r="AG163" s="44" t="s">
        <v>285</v>
      </c>
      <c r="AH163" s="44" t="s">
        <v>286</v>
      </c>
      <c r="AI163" s="44" t="s">
        <v>287</v>
      </c>
      <c r="AJ163" s="44" t="s">
        <v>288</v>
      </c>
      <c r="AK163" s="44"/>
      <c r="AL163" s="44" t="s">
        <v>290</v>
      </c>
      <c r="AM163" s="44" t="s">
        <v>291</v>
      </c>
      <c r="AN163" s="44"/>
      <c r="AO163" s="44" t="s">
        <v>293</v>
      </c>
      <c r="AP163" s="44" t="s">
        <v>294</v>
      </c>
      <c r="AQ163" s="44" t="s">
        <v>443</v>
      </c>
      <c r="AR163" s="44" t="s">
        <v>444</v>
      </c>
      <c r="AS163" s="44" t="s">
        <v>445</v>
      </c>
      <c r="AT163" s="44" t="s">
        <v>446</v>
      </c>
      <c r="AU163" s="1"/>
      <c r="AV163" s="1"/>
      <c r="AW163" s="1"/>
      <c r="AX163" s="1"/>
      <c r="AY163" s="1"/>
      <c r="AZ163" s="43" t="s">
        <v>214</v>
      </c>
      <c r="BA163" s="43" t="s">
        <v>215</v>
      </c>
      <c r="BB163" s="43" t="s">
        <v>216</v>
      </c>
      <c r="BC163" s="43" t="s">
        <v>217</v>
      </c>
      <c r="BD163" s="1"/>
      <c r="BE163" s="1"/>
      <c r="BF163" s="40" t="s">
        <v>232</v>
      </c>
      <c r="BH163" s="1"/>
      <c r="BI163" s="1"/>
      <c r="BJ163" s="1"/>
      <c r="BK163" s="1"/>
      <c r="BL163" s="43" t="s">
        <v>214</v>
      </c>
      <c r="BM163" s="43" t="s">
        <v>215</v>
      </c>
      <c r="BN163" s="43" t="s">
        <v>216</v>
      </c>
      <c r="BO163" s="43" t="s">
        <v>217</v>
      </c>
      <c r="BP163" s="1"/>
      <c r="BQ163" s="1"/>
    </row>
    <row r="164" spans="1:69">
      <c r="A164" t="s">
        <v>167</v>
      </c>
      <c r="B164" t="s">
        <v>168</v>
      </c>
      <c r="C164" s="39" t="s">
        <v>13</v>
      </c>
      <c r="D164" s="40"/>
      <c r="E164" s="41"/>
      <c r="F164" s="1"/>
      <c r="G164" s="1"/>
      <c r="H164" s="1"/>
      <c r="I164" s="1"/>
      <c r="J164" s="1"/>
      <c r="K164" s="43" t="s">
        <v>220</v>
      </c>
      <c r="L164" s="43" t="s">
        <v>220</v>
      </c>
      <c r="M164" s="1"/>
      <c r="N164" s="1"/>
      <c r="O164" s="1"/>
      <c r="P164" s="1"/>
      <c r="Q164" s="44" t="s">
        <v>269</v>
      </c>
      <c r="R164" s="44" t="s">
        <v>270</v>
      </c>
      <c r="S164" s="44"/>
      <c r="T164" s="44"/>
      <c r="U164" s="44" t="s">
        <v>273</v>
      </c>
      <c r="V164" s="44" t="s">
        <v>274</v>
      </c>
      <c r="W164" s="44" t="s">
        <v>275</v>
      </c>
      <c r="X164" s="44" t="s">
        <v>276</v>
      </c>
      <c r="Y164" s="44" t="s">
        <v>277</v>
      </c>
      <c r="Z164" s="44" t="s">
        <v>278</v>
      </c>
      <c r="AA164" s="44" t="s">
        <v>279</v>
      </c>
      <c r="AB164" s="44" t="s">
        <v>280</v>
      </c>
      <c r="AC164" s="44" t="s">
        <v>281</v>
      </c>
      <c r="AD164" s="44" t="s">
        <v>282</v>
      </c>
      <c r="AE164" s="44"/>
      <c r="AF164" s="44"/>
      <c r="AG164" s="44"/>
      <c r="AH164" s="44"/>
      <c r="AI164" s="44"/>
      <c r="AJ164" s="44"/>
      <c r="AK164" s="44"/>
      <c r="AL164" s="44" t="s">
        <v>290</v>
      </c>
      <c r="AM164" s="44" t="s">
        <v>291</v>
      </c>
      <c r="AN164" s="44"/>
      <c r="AO164" s="44"/>
      <c r="AP164" s="44" t="s">
        <v>294</v>
      </c>
      <c r="AQ164" s="44" t="s">
        <v>443</v>
      </c>
      <c r="AR164" s="44" t="s">
        <v>444</v>
      </c>
      <c r="AS164" s="44" t="s">
        <v>445</v>
      </c>
      <c r="AT164" s="44"/>
      <c r="AU164" s="1"/>
      <c r="AV164" s="1"/>
      <c r="AW164" s="1"/>
      <c r="AX164" s="1"/>
      <c r="AY164" s="1"/>
      <c r="AZ164" s="1"/>
      <c r="BA164" s="43" t="s">
        <v>215</v>
      </c>
      <c r="BB164" s="43" t="s">
        <v>216</v>
      </c>
      <c r="BC164" s="1"/>
      <c r="BD164" s="1"/>
      <c r="BE164" s="1"/>
      <c r="BF164" s="39" t="s">
        <v>231</v>
      </c>
      <c r="BH164" s="1"/>
      <c r="BI164" s="1"/>
      <c r="BJ164" s="1"/>
      <c r="BK164" s="1"/>
      <c r="BL164" s="1"/>
      <c r="BM164" s="43" t="s">
        <v>215</v>
      </c>
      <c r="BN164" s="43" t="s">
        <v>216</v>
      </c>
      <c r="BO164" s="1"/>
      <c r="BP164" s="1"/>
      <c r="BQ164" s="1"/>
    </row>
    <row r="165" spans="1:69">
      <c r="A165" s="61" t="s">
        <v>409</v>
      </c>
      <c r="B165" s="61" t="s">
        <v>410</v>
      </c>
      <c r="C165" s="39"/>
      <c r="D165" s="40"/>
      <c r="E165" s="41" t="s">
        <v>13</v>
      </c>
      <c r="F165" s="1"/>
      <c r="G165" s="1"/>
      <c r="H165" s="1"/>
      <c r="I165" s="1"/>
      <c r="J165" s="1"/>
      <c r="K165" s="43" t="s">
        <v>220</v>
      </c>
      <c r="L165" s="43" t="s">
        <v>220</v>
      </c>
      <c r="M165" s="43" t="s">
        <v>220</v>
      </c>
      <c r="N165" s="43" t="s">
        <v>220</v>
      </c>
      <c r="O165" s="1"/>
      <c r="P165" s="1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 t="s">
        <v>289</v>
      </c>
      <c r="AL165" s="44"/>
      <c r="AM165" s="44"/>
      <c r="AN165" s="44"/>
      <c r="AO165" s="44"/>
      <c r="AP165" s="44"/>
      <c r="AQ165" s="44"/>
      <c r="AR165" s="44"/>
      <c r="AS165" s="44"/>
      <c r="AT165" s="44"/>
      <c r="AU165" s="1"/>
      <c r="AV165" s="1"/>
      <c r="AW165" s="1"/>
      <c r="AX165" s="1"/>
      <c r="AY165" s="1"/>
      <c r="AZ165" s="1"/>
      <c r="BA165" s="43" t="s">
        <v>215</v>
      </c>
      <c r="BB165" s="43" t="s">
        <v>216</v>
      </c>
      <c r="BC165" s="43" t="s">
        <v>217</v>
      </c>
      <c r="BD165" s="43" t="s">
        <v>218</v>
      </c>
      <c r="BE165" s="1"/>
      <c r="BF165" s="41" t="s">
        <v>233</v>
      </c>
      <c r="BH165" s="1"/>
      <c r="BI165" s="1"/>
      <c r="BJ165" s="1"/>
      <c r="BK165" s="1"/>
      <c r="BL165" s="1"/>
      <c r="BM165" s="43" t="s">
        <v>215</v>
      </c>
      <c r="BN165" s="43" t="s">
        <v>216</v>
      </c>
      <c r="BO165" s="43" t="s">
        <v>217</v>
      </c>
      <c r="BP165" s="43" t="s">
        <v>218</v>
      </c>
      <c r="BQ165" s="1"/>
    </row>
    <row r="166" spans="1:69">
      <c r="A166" t="s">
        <v>169</v>
      </c>
      <c r="B166" t="s">
        <v>170</v>
      </c>
      <c r="C166" s="39"/>
      <c r="D166" s="40" t="s">
        <v>13</v>
      </c>
      <c r="E166" s="41"/>
      <c r="F166" s="1"/>
      <c r="G166" s="1"/>
      <c r="H166" s="1"/>
      <c r="I166" s="1"/>
      <c r="J166" s="1"/>
      <c r="K166" s="1"/>
      <c r="L166" s="43" t="s">
        <v>220</v>
      </c>
      <c r="M166" s="43" t="s">
        <v>220</v>
      </c>
      <c r="N166" s="43" t="s">
        <v>220</v>
      </c>
      <c r="O166" s="43" t="s">
        <v>220</v>
      </c>
      <c r="P166" s="43"/>
      <c r="Q166" s="44"/>
      <c r="R166" s="44"/>
      <c r="S166" s="44"/>
      <c r="T166" s="44"/>
      <c r="U166" s="44"/>
      <c r="V166" s="44"/>
      <c r="W166" s="44"/>
      <c r="X166" s="44"/>
      <c r="Y166" s="44"/>
      <c r="Z166" s="44" t="s">
        <v>278</v>
      </c>
      <c r="AA166" s="44" t="s">
        <v>279</v>
      </c>
      <c r="AB166" s="44" t="s">
        <v>280</v>
      </c>
      <c r="AC166" s="44" t="s">
        <v>281</v>
      </c>
      <c r="AD166" s="44" t="s">
        <v>282</v>
      </c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 t="s">
        <v>294</v>
      </c>
      <c r="AQ166" s="44"/>
      <c r="AR166" s="44"/>
      <c r="AS166" s="44" t="s">
        <v>445</v>
      </c>
      <c r="AT166" s="44"/>
      <c r="AU166" s="1"/>
      <c r="AV166" s="1"/>
      <c r="AW166" s="1"/>
      <c r="AX166" s="1"/>
      <c r="AY166" s="1"/>
      <c r="AZ166" s="1"/>
      <c r="BA166" s="1"/>
      <c r="BB166" s="43" t="s">
        <v>216</v>
      </c>
      <c r="BC166" s="43" t="s">
        <v>217</v>
      </c>
      <c r="BD166" s="43" t="s">
        <v>218</v>
      </c>
      <c r="BE166" s="43" t="s">
        <v>221</v>
      </c>
      <c r="BF166" s="40" t="s">
        <v>232</v>
      </c>
      <c r="BH166" s="1"/>
      <c r="BI166" s="1"/>
      <c r="BJ166" s="1"/>
      <c r="BK166" s="1"/>
      <c r="BL166" s="1"/>
      <c r="BM166" s="1"/>
      <c r="BN166" s="43" t="s">
        <v>216</v>
      </c>
      <c r="BO166" s="43" t="s">
        <v>217</v>
      </c>
      <c r="BP166" s="43" t="s">
        <v>218</v>
      </c>
      <c r="BQ166" s="43" t="s">
        <v>221</v>
      </c>
    </row>
    <row r="167" spans="1:69">
      <c r="A167" t="s">
        <v>172</v>
      </c>
      <c r="B167" t="s">
        <v>171</v>
      </c>
      <c r="C167" s="39" t="s">
        <v>13</v>
      </c>
      <c r="D167" s="40"/>
      <c r="E167" s="41"/>
      <c r="F167" s="1"/>
      <c r="G167" s="1"/>
      <c r="H167" s="1"/>
      <c r="I167" s="1"/>
      <c r="J167" s="1"/>
      <c r="K167" s="43" t="s">
        <v>220</v>
      </c>
      <c r="L167" s="43" t="s">
        <v>220</v>
      </c>
      <c r="M167" s="1"/>
      <c r="N167" s="1"/>
      <c r="O167" s="1"/>
      <c r="P167" s="1"/>
      <c r="Q167" s="44" t="s">
        <v>269</v>
      </c>
      <c r="R167" s="44" t="s">
        <v>270</v>
      </c>
      <c r="S167" s="44"/>
      <c r="T167" s="44"/>
      <c r="U167" s="44" t="s">
        <v>273</v>
      </c>
      <c r="V167" s="44" t="s">
        <v>274</v>
      </c>
      <c r="W167" s="44" t="s">
        <v>275</v>
      </c>
      <c r="X167" s="44" t="s">
        <v>276</v>
      </c>
      <c r="Y167" s="44" t="s">
        <v>277</v>
      </c>
      <c r="Z167" s="44" t="s">
        <v>278</v>
      </c>
      <c r="AA167" s="44" t="s">
        <v>279</v>
      </c>
      <c r="AB167" s="44" t="s">
        <v>280</v>
      </c>
      <c r="AC167" s="44" t="s">
        <v>281</v>
      </c>
      <c r="AD167" s="44" t="s">
        <v>282</v>
      </c>
      <c r="AE167" s="44" t="s">
        <v>283</v>
      </c>
      <c r="AF167" s="44" t="s">
        <v>284</v>
      </c>
      <c r="AG167" s="44" t="s">
        <v>285</v>
      </c>
      <c r="AH167" s="44" t="s">
        <v>286</v>
      </c>
      <c r="AI167" s="44" t="s">
        <v>287</v>
      </c>
      <c r="AJ167" s="44" t="s">
        <v>288</v>
      </c>
      <c r="AK167" s="44"/>
      <c r="AL167" s="44" t="s">
        <v>290</v>
      </c>
      <c r="AM167" s="44"/>
      <c r="AN167" s="44"/>
      <c r="AO167" s="44"/>
      <c r="AP167" s="44" t="s">
        <v>294</v>
      </c>
      <c r="AQ167" s="44" t="s">
        <v>443</v>
      </c>
      <c r="AR167" s="44" t="s">
        <v>444</v>
      </c>
      <c r="AS167" s="44" t="s">
        <v>445</v>
      </c>
      <c r="AT167" s="44" t="s">
        <v>446</v>
      </c>
      <c r="AU167" s="1"/>
      <c r="AV167" s="1"/>
      <c r="AW167" s="1"/>
      <c r="AX167" s="1"/>
      <c r="AY167" s="1"/>
      <c r="AZ167" s="1"/>
      <c r="BA167" s="43" t="s">
        <v>215</v>
      </c>
      <c r="BB167" s="43" t="s">
        <v>216</v>
      </c>
      <c r="BC167" s="1"/>
      <c r="BD167" s="1"/>
      <c r="BE167" s="1"/>
      <c r="BF167" s="39" t="s">
        <v>231</v>
      </c>
      <c r="BH167" s="1"/>
      <c r="BI167" s="1"/>
      <c r="BJ167" s="1"/>
      <c r="BK167" s="1"/>
      <c r="BL167" s="1"/>
      <c r="BM167" s="43" t="s">
        <v>215</v>
      </c>
      <c r="BN167" s="43" t="s">
        <v>216</v>
      </c>
      <c r="BO167" s="1"/>
      <c r="BP167" s="1"/>
      <c r="BQ167" s="1"/>
    </row>
    <row r="168" spans="1:69">
      <c r="A168" t="s">
        <v>173</v>
      </c>
      <c r="B168" t="s">
        <v>174</v>
      </c>
      <c r="C168" s="39" t="s">
        <v>13</v>
      </c>
      <c r="D168" s="40"/>
      <c r="E168" s="41"/>
      <c r="F168" s="1"/>
      <c r="G168" s="1"/>
      <c r="H168" s="1"/>
      <c r="I168" s="1"/>
      <c r="J168" s="1"/>
      <c r="K168" s="1"/>
      <c r="L168" s="43" t="s">
        <v>220</v>
      </c>
      <c r="M168" s="43" t="s">
        <v>220</v>
      </c>
      <c r="N168" s="43" t="s">
        <v>220</v>
      </c>
      <c r="O168" s="1"/>
      <c r="P168" s="1"/>
      <c r="Q168" s="44"/>
      <c r="R168" s="44"/>
      <c r="S168" s="44"/>
      <c r="T168" s="44"/>
      <c r="U168" s="44" t="s">
        <v>273</v>
      </c>
      <c r="V168" s="44" t="s">
        <v>274</v>
      </c>
      <c r="W168" s="44" t="s">
        <v>275</v>
      </c>
      <c r="X168" s="44" t="s">
        <v>276</v>
      </c>
      <c r="Y168" s="44" t="s">
        <v>277</v>
      </c>
      <c r="Z168" s="44" t="s">
        <v>278</v>
      </c>
      <c r="AA168" s="44" t="s">
        <v>279</v>
      </c>
      <c r="AB168" s="44" t="s">
        <v>280</v>
      </c>
      <c r="AC168" s="44" t="s">
        <v>281</v>
      </c>
      <c r="AD168" s="44" t="s">
        <v>282</v>
      </c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 t="s">
        <v>294</v>
      </c>
      <c r="AQ168" s="44"/>
      <c r="AR168" s="44" t="s">
        <v>444</v>
      </c>
      <c r="AS168" s="44" t="s">
        <v>445</v>
      </c>
      <c r="AT168" s="44"/>
      <c r="AU168" s="1"/>
      <c r="AV168" s="1"/>
      <c r="AW168" s="1"/>
      <c r="AX168" s="1"/>
      <c r="AY168" s="1"/>
      <c r="AZ168" s="1"/>
      <c r="BA168" s="1"/>
      <c r="BB168" s="43" t="s">
        <v>216</v>
      </c>
      <c r="BC168" s="43" t="s">
        <v>217</v>
      </c>
      <c r="BD168" s="43" t="s">
        <v>218</v>
      </c>
      <c r="BE168" s="1"/>
      <c r="BF168" s="39" t="s">
        <v>231</v>
      </c>
      <c r="BH168" s="1"/>
      <c r="BI168" s="1"/>
      <c r="BJ168" s="1"/>
      <c r="BK168" s="1"/>
      <c r="BL168" s="1"/>
      <c r="BM168" s="1"/>
      <c r="BN168" s="43" t="s">
        <v>216</v>
      </c>
      <c r="BO168" s="43" t="s">
        <v>217</v>
      </c>
      <c r="BP168" s="43" t="s">
        <v>218</v>
      </c>
      <c r="BQ168" s="1"/>
    </row>
    <row r="169" spans="1:69">
      <c r="A169" t="s">
        <v>175</v>
      </c>
      <c r="B169" t="s">
        <v>176</v>
      </c>
      <c r="C169" s="39"/>
      <c r="D169" s="40" t="s">
        <v>13</v>
      </c>
      <c r="E169" s="41"/>
      <c r="F169" s="1"/>
      <c r="G169" s="1"/>
      <c r="H169" s="1"/>
      <c r="I169" s="1"/>
      <c r="J169" s="1"/>
      <c r="K169" s="1"/>
      <c r="L169" s="43" t="s">
        <v>220</v>
      </c>
      <c r="M169" s="43" t="s">
        <v>220</v>
      </c>
      <c r="N169" s="43" t="s">
        <v>220</v>
      </c>
      <c r="O169" s="43" t="s">
        <v>220</v>
      </c>
      <c r="P169" s="43"/>
      <c r="Q169" s="44" t="s">
        <v>269</v>
      </c>
      <c r="R169" s="44" t="s">
        <v>270</v>
      </c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 t="s">
        <v>443</v>
      </c>
      <c r="AR169" s="44"/>
      <c r="AS169" s="44"/>
      <c r="AT169" s="44"/>
      <c r="AU169" s="1"/>
      <c r="AV169" s="1"/>
      <c r="AW169" s="1"/>
      <c r="AX169" s="1"/>
      <c r="AY169" s="1"/>
      <c r="AZ169" s="1"/>
      <c r="BA169" s="1"/>
      <c r="BB169" s="43" t="s">
        <v>216</v>
      </c>
      <c r="BC169" s="43" t="s">
        <v>217</v>
      </c>
      <c r="BD169" s="43" t="s">
        <v>218</v>
      </c>
      <c r="BE169" s="43" t="s">
        <v>221</v>
      </c>
      <c r="BF169" s="40" t="s">
        <v>232</v>
      </c>
      <c r="BH169" s="1"/>
      <c r="BI169" s="1"/>
      <c r="BJ169" s="1"/>
      <c r="BK169" s="1"/>
      <c r="BL169" s="1"/>
      <c r="BM169" s="1"/>
      <c r="BN169" s="43" t="s">
        <v>216</v>
      </c>
      <c r="BO169" s="43" t="s">
        <v>217</v>
      </c>
      <c r="BP169" s="43" t="s">
        <v>218</v>
      </c>
      <c r="BQ169" s="43" t="s">
        <v>221</v>
      </c>
    </row>
    <row r="170" spans="1:69">
      <c r="A170" t="s">
        <v>177</v>
      </c>
      <c r="B170" t="s">
        <v>178</v>
      </c>
      <c r="C170" s="39"/>
      <c r="D170" s="40"/>
      <c r="E170" s="41" t="s">
        <v>13</v>
      </c>
      <c r="F170" s="1"/>
      <c r="G170" s="1"/>
      <c r="H170" s="1"/>
      <c r="I170" s="1"/>
      <c r="J170" s="1"/>
      <c r="K170" s="1"/>
      <c r="L170" s="43" t="s">
        <v>220</v>
      </c>
      <c r="M170" s="43" t="s">
        <v>220</v>
      </c>
      <c r="N170" s="43" t="s">
        <v>220</v>
      </c>
      <c r="O170" s="1"/>
      <c r="P170" s="1"/>
      <c r="Q170" s="44" t="s">
        <v>269</v>
      </c>
      <c r="R170" s="44" t="s">
        <v>270</v>
      </c>
      <c r="S170" s="44"/>
      <c r="T170" s="44"/>
      <c r="U170" s="44" t="s">
        <v>273</v>
      </c>
      <c r="V170" s="44" t="s">
        <v>274</v>
      </c>
      <c r="W170" s="44" t="s">
        <v>275</v>
      </c>
      <c r="X170" s="44" t="s">
        <v>276</v>
      </c>
      <c r="Y170" s="44" t="s">
        <v>277</v>
      </c>
      <c r="Z170" s="44" t="s">
        <v>278</v>
      </c>
      <c r="AA170" s="44" t="s">
        <v>279</v>
      </c>
      <c r="AB170" s="44" t="s">
        <v>280</v>
      </c>
      <c r="AC170" s="44" t="s">
        <v>281</v>
      </c>
      <c r="AD170" s="44" t="s">
        <v>282</v>
      </c>
      <c r="AE170" s="44"/>
      <c r="AF170" s="44"/>
      <c r="AG170" s="44"/>
      <c r="AH170" s="44"/>
      <c r="AI170" s="44"/>
      <c r="AJ170" s="44"/>
      <c r="AK170" s="44"/>
      <c r="AL170" s="44" t="s">
        <v>290</v>
      </c>
      <c r="AM170" s="44" t="s">
        <v>291</v>
      </c>
      <c r="AN170" s="44"/>
      <c r="AO170" s="44"/>
      <c r="AP170" s="44" t="s">
        <v>294</v>
      </c>
      <c r="AQ170" s="44" t="s">
        <v>443</v>
      </c>
      <c r="AR170" s="44" t="s">
        <v>444</v>
      </c>
      <c r="AS170" s="44" t="s">
        <v>445</v>
      </c>
      <c r="AT170" s="44"/>
      <c r="AU170" s="1"/>
      <c r="AV170" s="1"/>
      <c r="AW170" s="1"/>
      <c r="AX170" s="1"/>
      <c r="AY170" s="1"/>
      <c r="AZ170" s="1"/>
      <c r="BA170" s="1"/>
      <c r="BB170" s="43" t="s">
        <v>216</v>
      </c>
      <c r="BC170" s="43" t="s">
        <v>217</v>
      </c>
      <c r="BD170" s="43" t="s">
        <v>218</v>
      </c>
      <c r="BE170" s="1"/>
      <c r="BF170" s="41" t="s">
        <v>233</v>
      </c>
      <c r="BH170" s="1"/>
      <c r="BI170" s="1"/>
      <c r="BJ170" s="1"/>
      <c r="BK170" s="1"/>
      <c r="BL170" s="1"/>
      <c r="BM170" s="1"/>
      <c r="BN170" s="43" t="s">
        <v>216</v>
      </c>
      <c r="BO170" s="43" t="s">
        <v>217</v>
      </c>
      <c r="BP170" s="43" t="s">
        <v>218</v>
      </c>
      <c r="BQ170" s="1"/>
    </row>
    <row r="171" spans="1:69">
      <c r="A171" s="61" t="s">
        <v>179</v>
      </c>
      <c r="B171" s="61" t="s">
        <v>411</v>
      </c>
      <c r="C171" s="39"/>
      <c r="D171" s="40"/>
      <c r="E171" s="41" t="s">
        <v>13</v>
      </c>
      <c r="F171" s="1"/>
      <c r="G171" s="1"/>
      <c r="H171" s="1"/>
      <c r="I171" s="1"/>
      <c r="J171" s="43" t="s">
        <v>220</v>
      </c>
      <c r="K171" s="43" t="s">
        <v>220</v>
      </c>
      <c r="L171" s="1"/>
      <c r="M171" s="1"/>
      <c r="N171" s="1"/>
      <c r="O171" s="1"/>
      <c r="P171" s="1"/>
      <c r="Q171" s="44" t="s">
        <v>269</v>
      </c>
      <c r="R171" s="44" t="s">
        <v>270</v>
      </c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 t="s">
        <v>443</v>
      </c>
      <c r="AR171" s="44"/>
      <c r="AS171" s="44"/>
      <c r="AT171" s="44"/>
      <c r="AU171" s="1"/>
      <c r="AV171" s="1"/>
      <c r="AW171" s="1"/>
      <c r="AX171" s="1"/>
      <c r="AY171" s="1"/>
      <c r="AZ171" s="43" t="s">
        <v>214</v>
      </c>
      <c r="BA171" s="43" t="s">
        <v>215</v>
      </c>
      <c r="BB171" s="1"/>
      <c r="BC171" s="1"/>
      <c r="BD171" s="1"/>
      <c r="BE171" s="1"/>
      <c r="BF171" s="41" t="s">
        <v>233</v>
      </c>
      <c r="BH171" s="1"/>
      <c r="BI171" s="1"/>
      <c r="BJ171" s="1"/>
      <c r="BK171" s="1"/>
      <c r="BL171" s="43" t="s">
        <v>214</v>
      </c>
      <c r="BM171" s="43" t="s">
        <v>215</v>
      </c>
      <c r="BN171" s="1"/>
      <c r="BO171" s="1"/>
      <c r="BP171" s="1"/>
      <c r="BQ171" s="1"/>
    </row>
    <row r="172" spans="1:69">
      <c r="A172" s="61" t="s">
        <v>412</v>
      </c>
      <c r="B172" s="61" t="s">
        <v>413</v>
      </c>
      <c r="C172" s="39"/>
      <c r="D172" s="40"/>
      <c r="E172" s="41" t="s">
        <v>13</v>
      </c>
      <c r="F172" s="1"/>
      <c r="G172" s="1"/>
      <c r="H172" s="1"/>
      <c r="I172" s="1"/>
      <c r="J172" s="43" t="s">
        <v>220</v>
      </c>
      <c r="K172" s="43" t="s">
        <v>220</v>
      </c>
      <c r="L172" s="1"/>
      <c r="M172" s="1"/>
      <c r="N172" s="1"/>
      <c r="O172" s="1"/>
      <c r="P172" s="1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 t="s">
        <v>283</v>
      </c>
      <c r="AF172" s="44" t="s">
        <v>284</v>
      </c>
      <c r="AG172" s="44" t="s">
        <v>285</v>
      </c>
      <c r="AH172" s="44" t="s">
        <v>286</v>
      </c>
      <c r="AI172" s="44" t="s">
        <v>287</v>
      </c>
      <c r="AJ172" s="44" t="s">
        <v>288</v>
      </c>
      <c r="AK172" s="44"/>
      <c r="AL172" s="44"/>
      <c r="AM172" s="44"/>
      <c r="AN172" s="44"/>
      <c r="AO172" s="44"/>
      <c r="AP172" s="44"/>
      <c r="AQ172" s="44"/>
      <c r="AR172" s="44"/>
      <c r="AS172" s="44"/>
      <c r="AT172" s="44" t="s">
        <v>446</v>
      </c>
      <c r="AU172" s="1"/>
      <c r="AV172" s="1"/>
      <c r="AW172" s="1"/>
      <c r="AX172" s="1"/>
      <c r="AY172" s="1"/>
      <c r="AZ172" s="43" t="s">
        <v>214</v>
      </c>
      <c r="BA172" s="43" t="s">
        <v>215</v>
      </c>
      <c r="BB172" s="1"/>
      <c r="BC172" s="1"/>
      <c r="BD172" s="1"/>
      <c r="BE172" s="1"/>
      <c r="BF172" s="41" t="s">
        <v>233</v>
      </c>
      <c r="BH172" s="1"/>
      <c r="BI172" s="1"/>
      <c r="BJ172" s="1"/>
      <c r="BK172" s="1"/>
      <c r="BL172" s="43" t="s">
        <v>214</v>
      </c>
      <c r="BM172" s="43" t="s">
        <v>215</v>
      </c>
      <c r="BN172" s="1"/>
      <c r="BO172" s="1"/>
      <c r="BP172" s="1"/>
      <c r="BQ172" s="1"/>
    </row>
    <row r="173" spans="1:69">
      <c r="A173" s="61" t="s">
        <v>180</v>
      </c>
      <c r="B173" s="61" t="s">
        <v>230</v>
      </c>
      <c r="C173" s="39" t="s">
        <v>13</v>
      </c>
      <c r="D173" s="40"/>
      <c r="E173" s="41"/>
      <c r="F173" s="1"/>
      <c r="G173" s="1"/>
      <c r="H173" s="1"/>
      <c r="I173" s="1"/>
      <c r="J173" s="43" t="s">
        <v>220</v>
      </c>
      <c r="K173" s="43" t="s">
        <v>220</v>
      </c>
      <c r="L173" s="1"/>
      <c r="M173" s="1"/>
      <c r="N173" s="1"/>
      <c r="O173" s="1"/>
      <c r="P173" s="1"/>
      <c r="Q173" s="44" t="s">
        <v>269</v>
      </c>
      <c r="R173" s="44" t="s">
        <v>270</v>
      </c>
      <c r="S173" s="44" t="s">
        <v>271</v>
      </c>
      <c r="T173" s="44" t="s">
        <v>272</v>
      </c>
      <c r="U173" s="44" t="s">
        <v>273</v>
      </c>
      <c r="V173" s="44" t="s">
        <v>274</v>
      </c>
      <c r="W173" s="44" t="s">
        <v>275</v>
      </c>
      <c r="X173" s="44" t="s">
        <v>276</v>
      </c>
      <c r="Y173" s="44" t="s">
        <v>277</v>
      </c>
      <c r="Z173" s="44" t="s">
        <v>278</v>
      </c>
      <c r="AA173" s="44" t="s">
        <v>279</v>
      </c>
      <c r="AB173" s="44" t="s">
        <v>280</v>
      </c>
      <c r="AC173" s="44" t="s">
        <v>281</v>
      </c>
      <c r="AD173" s="44" t="s">
        <v>282</v>
      </c>
      <c r="AE173" s="44" t="s">
        <v>283</v>
      </c>
      <c r="AF173" s="44" t="s">
        <v>284</v>
      </c>
      <c r="AG173" s="44" t="s">
        <v>285</v>
      </c>
      <c r="AH173" s="44" t="s">
        <v>286</v>
      </c>
      <c r="AI173" s="44" t="s">
        <v>287</v>
      </c>
      <c r="AJ173" s="44" t="s">
        <v>288</v>
      </c>
      <c r="AK173" s="44" t="s">
        <v>289</v>
      </c>
      <c r="AL173" s="44" t="s">
        <v>290</v>
      </c>
      <c r="AM173" s="44" t="s">
        <v>291</v>
      </c>
      <c r="AN173" s="44" t="s">
        <v>292</v>
      </c>
      <c r="AO173" s="44"/>
      <c r="AP173" s="44" t="s">
        <v>294</v>
      </c>
      <c r="AQ173" s="44" t="s">
        <v>443</v>
      </c>
      <c r="AR173" s="44" t="s">
        <v>444</v>
      </c>
      <c r="AS173" s="44" t="s">
        <v>445</v>
      </c>
      <c r="AT173" s="44" t="s">
        <v>446</v>
      </c>
      <c r="AU173" s="1"/>
      <c r="AV173" s="1"/>
      <c r="AW173" s="1"/>
      <c r="AX173" s="1"/>
      <c r="AY173" s="1"/>
      <c r="AZ173" s="43" t="s">
        <v>214</v>
      </c>
      <c r="BA173" s="43" t="s">
        <v>215</v>
      </c>
      <c r="BB173" s="1"/>
      <c r="BC173" s="1"/>
      <c r="BD173" s="1"/>
      <c r="BE173" s="1"/>
      <c r="BF173" s="39" t="s">
        <v>231</v>
      </c>
      <c r="BH173" s="1"/>
      <c r="BI173" s="1"/>
      <c r="BJ173" s="1"/>
      <c r="BK173" s="1"/>
      <c r="BL173" s="43" t="s">
        <v>214</v>
      </c>
      <c r="BM173" s="43" t="s">
        <v>215</v>
      </c>
      <c r="BN173" s="1"/>
      <c r="BO173" s="1"/>
      <c r="BP173" s="1"/>
      <c r="BQ173" s="1"/>
    </row>
    <row r="174" spans="1:69">
      <c r="A174" t="s">
        <v>181</v>
      </c>
      <c r="B174" t="s">
        <v>182</v>
      </c>
      <c r="C174" s="39"/>
      <c r="D174" s="40" t="s">
        <v>13</v>
      </c>
      <c r="E174" s="41"/>
      <c r="F174" s="1"/>
      <c r="G174" s="1"/>
      <c r="H174" s="1"/>
      <c r="I174" s="1"/>
      <c r="J174" s="1"/>
      <c r="K174" s="43" t="s">
        <v>220</v>
      </c>
      <c r="L174" s="43" t="s">
        <v>220</v>
      </c>
      <c r="M174" s="43" t="s">
        <v>220</v>
      </c>
      <c r="N174" s="43" t="s">
        <v>220</v>
      </c>
      <c r="O174" s="1"/>
      <c r="P174" s="1"/>
      <c r="Q174" s="44" t="s">
        <v>269</v>
      </c>
      <c r="R174" s="44" t="s">
        <v>270</v>
      </c>
      <c r="S174" s="44"/>
      <c r="T174" s="44"/>
      <c r="U174" s="44" t="s">
        <v>273</v>
      </c>
      <c r="V174" s="44" t="s">
        <v>274</v>
      </c>
      <c r="W174" s="44" t="s">
        <v>275</v>
      </c>
      <c r="X174" s="44" t="s">
        <v>276</v>
      </c>
      <c r="Y174" s="44" t="s">
        <v>277</v>
      </c>
      <c r="Z174" s="44" t="s">
        <v>278</v>
      </c>
      <c r="AA174" s="44" t="s">
        <v>279</v>
      </c>
      <c r="AB174" s="44" t="s">
        <v>280</v>
      </c>
      <c r="AC174" s="44" t="s">
        <v>281</v>
      </c>
      <c r="AD174" s="44" t="s">
        <v>282</v>
      </c>
      <c r="AE174" s="44" t="s">
        <v>283</v>
      </c>
      <c r="AF174" s="44" t="s">
        <v>284</v>
      </c>
      <c r="AG174" s="44" t="s">
        <v>285</v>
      </c>
      <c r="AH174" s="44" t="s">
        <v>286</v>
      </c>
      <c r="AI174" s="44" t="s">
        <v>287</v>
      </c>
      <c r="AJ174" s="44" t="s">
        <v>288</v>
      </c>
      <c r="AK174" s="44"/>
      <c r="AL174" s="44" t="s">
        <v>290</v>
      </c>
      <c r="AM174" s="44" t="s">
        <v>291</v>
      </c>
      <c r="AN174" s="44"/>
      <c r="AO174" s="44"/>
      <c r="AP174" s="44" t="s">
        <v>294</v>
      </c>
      <c r="AQ174" s="44" t="s">
        <v>443</v>
      </c>
      <c r="AR174" s="44" t="s">
        <v>444</v>
      </c>
      <c r="AS174" s="44" t="s">
        <v>445</v>
      </c>
      <c r="AT174" s="44" t="s">
        <v>446</v>
      </c>
      <c r="AU174" s="1"/>
      <c r="AV174" s="1"/>
      <c r="AW174" s="1"/>
      <c r="AX174" s="1"/>
      <c r="AY174" s="1"/>
      <c r="AZ174" s="1"/>
      <c r="BA174" s="43" t="s">
        <v>215</v>
      </c>
      <c r="BB174" s="43" t="s">
        <v>216</v>
      </c>
      <c r="BC174" s="43" t="s">
        <v>217</v>
      </c>
      <c r="BD174" s="43" t="s">
        <v>218</v>
      </c>
      <c r="BE174" s="1"/>
      <c r="BF174" s="40" t="s">
        <v>232</v>
      </c>
      <c r="BH174" s="1"/>
      <c r="BI174" s="1"/>
      <c r="BJ174" s="1"/>
      <c r="BK174" s="1"/>
      <c r="BL174" s="1"/>
      <c r="BM174" s="43" t="s">
        <v>215</v>
      </c>
      <c r="BN174" s="43" t="s">
        <v>216</v>
      </c>
      <c r="BO174" s="43" t="s">
        <v>217</v>
      </c>
      <c r="BP174" s="43" t="s">
        <v>218</v>
      </c>
      <c r="BQ174" s="1"/>
    </row>
    <row r="175" spans="1:69">
      <c r="A175" s="61" t="s">
        <v>414</v>
      </c>
      <c r="B175" s="61" t="s">
        <v>415</v>
      </c>
      <c r="C175" s="39"/>
      <c r="D175" s="40" t="s">
        <v>13</v>
      </c>
      <c r="E175" s="41"/>
      <c r="F175" s="1"/>
      <c r="G175" s="1"/>
      <c r="H175" s="1"/>
      <c r="I175" s="43" t="s">
        <v>220</v>
      </c>
      <c r="J175" s="43" t="s">
        <v>220</v>
      </c>
      <c r="K175" s="43" t="s">
        <v>220</v>
      </c>
      <c r="L175" s="1"/>
      <c r="M175" s="1"/>
      <c r="N175" s="1"/>
      <c r="O175" s="1"/>
      <c r="P175" s="1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 t="s">
        <v>289</v>
      </c>
      <c r="AL175" s="44" t="s">
        <v>290</v>
      </c>
      <c r="AM175" s="44" t="s">
        <v>291</v>
      </c>
      <c r="AN175" s="44"/>
      <c r="AO175" s="44"/>
      <c r="AP175" s="44"/>
      <c r="AQ175" s="44"/>
      <c r="AR175" s="44"/>
      <c r="AS175" s="44"/>
      <c r="AT175" s="44"/>
      <c r="AU175" s="1"/>
      <c r="AV175" s="1"/>
      <c r="AW175" s="1"/>
      <c r="AX175" s="1"/>
      <c r="AY175" s="43" t="s">
        <v>213</v>
      </c>
      <c r="AZ175" s="43" t="s">
        <v>214</v>
      </c>
      <c r="BA175" s="43" t="s">
        <v>215</v>
      </c>
      <c r="BB175" s="1"/>
      <c r="BC175" s="1"/>
      <c r="BD175" s="1"/>
      <c r="BE175" s="1"/>
      <c r="BF175" s="40" t="s">
        <v>232</v>
      </c>
      <c r="BH175" s="1"/>
      <c r="BI175" s="1"/>
      <c r="BJ175" s="1"/>
      <c r="BK175" s="43" t="s">
        <v>213</v>
      </c>
      <c r="BL175" s="43" t="s">
        <v>214</v>
      </c>
      <c r="BM175" s="43" t="s">
        <v>215</v>
      </c>
      <c r="BN175" s="1"/>
      <c r="BO175" s="1"/>
      <c r="BP175" s="1"/>
      <c r="BQ175" s="1"/>
    </row>
    <row r="176" spans="1:69">
      <c r="A176" t="s">
        <v>416</v>
      </c>
      <c r="B176" t="s">
        <v>417</v>
      </c>
      <c r="C176" s="39"/>
      <c r="D176" s="40" t="s">
        <v>13</v>
      </c>
      <c r="E176" s="41"/>
      <c r="F176" s="1"/>
      <c r="G176" s="1"/>
      <c r="H176" s="43" t="s">
        <v>220</v>
      </c>
      <c r="I176" s="43" t="s">
        <v>220</v>
      </c>
      <c r="J176" s="1"/>
      <c r="K176" s="1"/>
      <c r="L176" s="1"/>
      <c r="M176" s="1"/>
      <c r="N176" s="1"/>
      <c r="O176" s="1"/>
      <c r="P176" s="1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 t="s">
        <v>283</v>
      </c>
      <c r="AF176" s="44" t="s">
        <v>284</v>
      </c>
      <c r="AG176" s="44" t="s">
        <v>285</v>
      </c>
      <c r="AH176" s="44" t="s">
        <v>286</v>
      </c>
      <c r="AI176" s="44" t="s">
        <v>287</v>
      </c>
      <c r="AJ176" s="44" t="s">
        <v>288</v>
      </c>
      <c r="AK176" s="44"/>
      <c r="AL176" s="44"/>
      <c r="AM176" s="44" t="s">
        <v>291</v>
      </c>
      <c r="AN176" s="44"/>
      <c r="AO176" s="44"/>
      <c r="AP176" s="44"/>
      <c r="AQ176" s="44"/>
      <c r="AR176" s="44"/>
      <c r="AS176" s="44"/>
      <c r="AT176" s="44" t="s">
        <v>446</v>
      </c>
      <c r="AU176" s="1"/>
      <c r="AV176" s="1"/>
      <c r="AW176" s="1"/>
      <c r="AX176" s="43" t="s">
        <v>212</v>
      </c>
      <c r="AY176" s="43" t="s">
        <v>213</v>
      </c>
      <c r="AZ176" s="1"/>
      <c r="BA176" s="1"/>
      <c r="BB176" s="1"/>
      <c r="BC176" s="1"/>
      <c r="BD176" s="1"/>
      <c r="BE176" s="1"/>
      <c r="BF176" s="40" t="s">
        <v>232</v>
      </c>
      <c r="BH176" s="1"/>
      <c r="BI176" s="1"/>
      <c r="BJ176" s="43" t="s">
        <v>212</v>
      </c>
      <c r="BK176" s="43" t="s">
        <v>213</v>
      </c>
      <c r="BL176" s="1"/>
      <c r="BM176" s="1"/>
      <c r="BN176" s="1"/>
      <c r="BO176" s="1"/>
      <c r="BP176" s="1"/>
      <c r="BQ176" s="1"/>
    </row>
    <row r="177" spans="1:69">
      <c r="A177" t="s">
        <v>418</v>
      </c>
      <c r="B177" t="s">
        <v>419</v>
      </c>
      <c r="C177" s="39" t="s">
        <v>13</v>
      </c>
      <c r="D177" s="40"/>
      <c r="E177" s="41"/>
      <c r="F177" s="1"/>
      <c r="G177" s="1"/>
      <c r="H177" s="1"/>
      <c r="I177" s="1"/>
      <c r="J177" s="43" t="s">
        <v>220</v>
      </c>
      <c r="K177" s="43" t="s">
        <v>220</v>
      </c>
      <c r="L177" s="1"/>
      <c r="M177" s="1"/>
      <c r="N177" s="1"/>
      <c r="O177" s="1"/>
      <c r="P177" s="1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 t="s">
        <v>291</v>
      </c>
      <c r="AN177" s="44" t="s">
        <v>292</v>
      </c>
      <c r="AO177" s="44" t="s">
        <v>293</v>
      </c>
      <c r="AP177" s="44"/>
      <c r="AQ177" s="44"/>
      <c r="AR177" s="44"/>
      <c r="AS177" s="44"/>
      <c r="AT177" s="44"/>
      <c r="AU177" s="1"/>
      <c r="AV177" s="1"/>
      <c r="AW177" s="1"/>
      <c r="AX177" s="1"/>
      <c r="AY177" s="1"/>
      <c r="AZ177" s="43" t="s">
        <v>214</v>
      </c>
      <c r="BA177" s="43" t="s">
        <v>215</v>
      </c>
      <c r="BB177" s="1"/>
      <c r="BC177" s="1"/>
      <c r="BD177" s="1"/>
      <c r="BE177" s="1"/>
      <c r="BF177" s="39" t="s">
        <v>231</v>
      </c>
      <c r="BH177" s="1"/>
      <c r="BI177" s="1"/>
      <c r="BJ177" s="1"/>
      <c r="BK177" s="1"/>
      <c r="BL177" s="43" t="s">
        <v>214</v>
      </c>
      <c r="BM177" s="43" t="s">
        <v>215</v>
      </c>
      <c r="BN177" s="1"/>
      <c r="BO177" s="1"/>
      <c r="BP177" s="1"/>
      <c r="BQ177" s="1"/>
    </row>
    <row r="178" spans="1:69">
      <c r="A178" s="61" t="s">
        <v>183</v>
      </c>
      <c r="B178" s="61" t="s">
        <v>184</v>
      </c>
      <c r="C178" s="39"/>
      <c r="D178" s="40" t="s">
        <v>13</v>
      </c>
      <c r="E178" s="41"/>
      <c r="F178" s="1"/>
      <c r="G178" s="1"/>
      <c r="H178" s="1"/>
      <c r="I178" s="1"/>
      <c r="J178" s="43" t="s">
        <v>220</v>
      </c>
      <c r="K178" s="43" t="s">
        <v>220</v>
      </c>
      <c r="L178" s="43" t="s">
        <v>220</v>
      </c>
      <c r="M178" s="1"/>
      <c r="N178" s="1"/>
      <c r="O178" s="1"/>
      <c r="P178" s="1"/>
      <c r="Q178" s="44" t="s">
        <v>269</v>
      </c>
      <c r="R178" s="44" t="s">
        <v>270</v>
      </c>
      <c r="S178" s="44"/>
      <c r="T178" s="44"/>
      <c r="U178" s="44" t="s">
        <v>273</v>
      </c>
      <c r="V178" s="44" t="s">
        <v>274</v>
      </c>
      <c r="W178" s="44" t="s">
        <v>275</v>
      </c>
      <c r="X178" s="44" t="s">
        <v>276</v>
      </c>
      <c r="Y178" s="44" t="s">
        <v>277</v>
      </c>
      <c r="Z178" s="44" t="s">
        <v>278</v>
      </c>
      <c r="AA178" s="44" t="s">
        <v>279</v>
      </c>
      <c r="AB178" s="44" t="s">
        <v>280</v>
      </c>
      <c r="AC178" s="44" t="s">
        <v>281</v>
      </c>
      <c r="AD178" s="44" t="s">
        <v>282</v>
      </c>
      <c r="AE178" s="44" t="s">
        <v>283</v>
      </c>
      <c r="AF178" s="44" t="s">
        <v>284</v>
      </c>
      <c r="AG178" s="44" t="s">
        <v>285</v>
      </c>
      <c r="AH178" s="44" t="s">
        <v>286</v>
      </c>
      <c r="AI178" s="44" t="s">
        <v>287</v>
      </c>
      <c r="AJ178" s="44" t="s">
        <v>288</v>
      </c>
      <c r="AK178" s="44"/>
      <c r="AL178" s="44"/>
      <c r="AM178" s="44" t="s">
        <v>291</v>
      </c>
      <c r="AN178" s="44"/>
      <c r="AO178" s="44"/>
      <c r="AP178" s="44" t="s">
        <v>294</v>
      </c>
      <c r="AQ178" s="44" t="s">
        <v>443</v>
      </c>
      <c r="AR178" s="44" t="s">
        <v>444</v>
      </c>
      <c r="AS178" s="44" t="s">
        <v>445</v>
      </c>
      <c r="AT178" s="44" t="s">
        <v>446</v>
      </c>
      <c r="AU178" s="1"/>
      <c r="AV178" s="1"/>
      <c r="AW178" s="1"/>
      <c r="AX178" s="1"/>
      <c r="AY178" s="1"/>
      <c r="AZ178" s="43" t="s">
        <v>214</v>
      </c>
      <c r="BA178" s="43" t="s">
        <v>215</v>
      </c>
      <c r="BB178" s="43" t="s">
        <v>216</v>
      </c>
      <c r="BC178" s="1"/>
      <c r="BD178" s="1"/>
      <c r="BE178" s="1"/>
      <c r="BF178" s="40" t="s">
        <v>232</v>
      </c>
      <c r="BH178" s="1"/>
      <c r="BI178" s="1"/>
      <c r="BJ178" s="1"/>
      <c r="BK178" s="1"/>
      <c r="BL178" s="43" t="s">
        <v>214</v>
      </c>
      <c r="BM178" s="43" t="s">
        <v>215</v>
      </c>
      <c r="BN178" s="43" t="s">
        <v>216</v>
      </c>
      <c r="BO178" s="1"/>
      <c r="BP178" s="1"/>
      <c r="BQ178" s="1"/>
    </row>
    <row r="179" spans="1:69">
      <c r="A179" t="s">
        <v>258</v>
      </c>
      <c r="B179" t="s">
        <v>185</v>
      </c>
      <c r="C179" s="39" t="s">
        <v>13</v>
      </c>
      <c r="D179" s="40"/>
      <c r="E179" s="41"/>
      <c r="F179" s="1"/>
      <c r="G179" s="1"/>
      <c r="H179" s="1"/>
      <c r="I179" s="1"/>
      <c r="J179" s="1"/>
      <c r="K179" s="43"/>
      <c r="L179" s="43" t="s">
        <v>220</v>
      </c>
      <c r="M179" s="1"/>
      <c r="N179" s="1"/>
      <c r="O179" s="1"/>
      <c r="P179" s="1"/>
      <c r="Q179" s="44" t="s">
        <v>269</v>
      </c>
      <c r="R179" s="44" t="s">
        <v>270</v>
      </c>
      <c r="S179" s="44"/>
      <c r="T179" s="44" t="s">
        <v>272</v>
      </c>
      <c r="U179" s="44" t="s">
        <v>273</v>
      </c>
      <c r="V179" s="44" t="s">
        <v>274</v>
      </c>
      <c r="W179" s="44" t="s">
        <v>275</v>
      </c>
      <c r="X179" s="44" t="s">
        <v>276</v>
      </c>
      <c r="Y179" s="44" t="s">
        <v>277</v>
      </c>
      <c r="Z179" s="44" t="s">
        <v>278</v>
      </c>
      <c r="AA179" s="44" t="s">
        <v>279</v>
      </c>
      <c r="AB179" s="44" t="s">
        <v>280</v>
      </c>
      <c r="AC179" s="44" t="s">
        <v>281</v>
      </c>
      <c r="AD179" s="44" t="s">
        <v>282</v>
      </c>
      <c r="AE179" s="44" t="s">
        <v>283</v>
      </c>
      <c r="AF179" s="44" t="s">
        <v>284</v>
      </c>
      <c r="AG179" s="44" t="s">
        <v>285</v>
      </c>
      <c r="AH179" s="44" t="s">
        <v>286</v>
      </c>
      <c r="AI179" s="44" t="s">
        <v>287</v>
      </c>
      <c r="AJ179" s="44" t="s">
        <v>288</v>
      </c>
      <c r="AK179" s="44" t="s">
        <v>289</v>
      </c>
      <c r="AL179" s="44" t="s">
        <v>290</v>
      </c>
      <c r="AM179" s="44" t="s">
        <v>291</v>
      </c>
      <c r="AN179" s="44" t="s">
        <v>292</v>
      </c>
      <c r="AO179" s="44" t="s">
        <v>293</v>
      </c>
      <c r="AP179" s="44" t="s">
        <v>294</v>
      </c>
      <c r="AQ179" s="44" t="s">
        <v>443</v>
      </c>
      <c r="AR179" s="44" t="s">
        <v>444</v>
      </c>
      <c r="AS179" s="44" t="s">
        <v>445</v>
      </c>
      <c r="AT179" s="44" t="s">
        <v>446</v>
      </c>
      <c r="AU179" s="1"/>
      <c r="AV179" s="1"/>
      <c r="AW179" s="1"/>
      <c r="AX179" s="1"/>
      <c r="AY179" s="1"/>
      <c r="AZ179" s="1"/>
      <c r="BA179" s="43"/>
      <c r="BB179" s="43" t="s">
        <v>216</v>
      </c>
      <c r="BC179" s="1"/>
      <c r="BD179" s="1"/>
      <c r="BE179" s="1"/>
      <c r="BF179" s="39" t="s">
        <v>231</v>
      </c>
      <c r="BH179" s="1"/>
      <c r="BI179" s="1"/>
      <c r="BJ179" s="1"/>
      <c r="BK179" s="1"/>
      <c r="BL179" s="1"/>
      <c r="BM179" s="43"/>
      <c r="BN179" s="43" t="s">
        <v>216</v>
      </c>
      <c r="BO179" s="1"/>
      <c r="BP179" s="1"/>
      <c r="BQ179" s="1"/>
    </row>
    <row r="180" spans="1:69">
      <c r="A180" s="61" t="s">
        <v>420</v>
      </c>
      <c r="B180" s="61" t="s">
        <v>421</v>
      </c>
      <c r="C180" s="39"/>
      <c r="D180" s="40"/>
      <c r="E180" s="41" t="s">
        <v>13</v>
      </c>
      <c r="F180" s="1"/>
      <c r="G180" s="1"/>
      <c r="H180" s="1"/>
      <c r="I180" s="1"/>
      <c r="J180" s="1"/>
      <c r="K180" s="43" t="s">
        <v>220</v>
      </c>
      <c r="L180" s="1"/>
      <c r="M180" s="1"/>
      <c r="N180" s="1"/>
      <c r="O180" s="1"/>
      <c r="P180" s="1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 t="s">
        <v>290</v>
      </c>
      <c r="AM180" s="44" t="s">
        <v>291</v>
      </c>
      <c r="AN180" s="44"/>
      <c r="AO180" s="44"/>
      <c r="AP180" s="44"/>
      <c r="AQ180" s="44"/>
      <c r="AR180" s="44"/>
      <c r="AS180" s="44"/>
      <c r="AT180" s="44"/>
      <c r="AU180" s="1"/>
      <c r="AV180" s="1"/>
      <c r="AW180" s="1"/>
      <c r="AX180" s="1"/>
      <c r="AY180" s="1"/>
      <c r="AZ180" s="1"/>
      <c r="BA180" s="43" t="s">
        <v>215</v>
      </c>
      <c r="BB180" s="1"/>
      <c r="BC180" s="1"/>
      <c r="BD180" s="1"/>
      <c r="BE180" s="1"/>
      <c r="BF180" s="41" t="s">
        <v>233</v>
      </c>
      <c r="BH180" s="1"/>
      <c r="BI180" s="1"/>
      <c r="BJ180" s="1"/>
      <c r="BK180" s="1"/>
      <c r="BL180" s="1"/>
      <c r="BM180" s="43" t="s">
        <v>215</v>
      </c>
      <c r="BN180" s="1"/>
      <c r="BO180" s="1"/>
      <c r="BP180" s="1"/>
      <c r="BQ180" s="1"/>
    </row>
    <row r="181" spans="1:69">
      <c r="A181" t="s">
        <v>422</v>
      </c>
      <c r="B181" t="s">
        <v>423</v>
      </c>
      <c r="C181" s="39"/>
      <c r="D181" s="40" t="s">
        <v>13</v>
      </c>
      <c r="E181" s="41"/>
      <c r="F181" s="1"/>
      <c r="G181" s="1"/>
      <c r="H181" s="1"/>
      <c r="I181" s="1"/>
      <c r="J181" s="1"/>
      <c r="K181" s="43" t="s">
        <v>220</v>
      </c>
      <c r="L181" s="43" t="s">
        <v>220</v>
      </c>
      <c r="M181" s="43" t="s">
        <v>220</v>
      </c>
      <c r="N181" s="1"/>
      <c r="O181" s="1"/>
      <c r="P181" s="1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 t="s">
        <v>291</v>
      </c>
      <c r="AN181" s="44"/>
      <c r="AO181" s="44"/>
      <c r="AP181" s="44"/>
      <c r="AQ181" s="44"/>
      <c r="AR181" s="44"/>
      <c r="AS181" s="44"/>
      <c r="AT181" s="44"/>
      <c r="AU181" s="1"/>
      <c r="AV181" s="1"/>
      <c r="AW181" s="1"/>
      <c r="AX181" s="1"/>
      <c r="AY181" s="1"/>
      <c r="AZ181" s="1"/>
      <c r="BA181" s="43" t="s">
        <v>215</v>
      </c>
      <c r="BB181" s="43" t="s">
        <v>216</v>
      </c>
      <c r="BC181" s="43" t="s">
        <v>217</v>
      </c>
      <c r="BD181" s="1"/>
      <c r="BE181" s="1"/>
      <c r="BF181" s="40" t="s">
        <v>232</v>
      </c>
      <c r="BH181" s="1"/>
      <c r="BI181" s="1"/>
      <c r="BJ181" s="1"/>
      <c r="BK181" s="1"/>
      <c r="BL181" s="1"/>
      <c r="BM181" s="43" t="s">
        <v>215</v>
      </c>
      <c r="BN181" s="43" t="s">
        <v>216</v>
      </c>
      <c r="BO181" s="43" t="s">
        <v>217</v>
      </c>
      <c r="BP181" s="1"/>
      <c r="BQ181" s="1"/>
    </row>
    <row r="182" spans="1:69">
      <c r="A182" s="61" t="s">
        <v>186</v>
      </c>
      <c r="B182" s="61" t="s">
        <v>187</v>
      </c>
      <c r="C182" s="39"/>
      <c r="D182" s="40"/>
      <c r="E182" s="41" t="s">
        <v>13</v>
      </c>
      <c r="F182" s="1"/>
      <c r="G182" s="43" t="s">
        <v>220</v>
      </c>
      <c r="H182" s="43" t="s">
        <v>220</v>
      </c>
      <c r="I182" s="1"/>
      <c r="J182" s="1"/>
      <c r="K182" s="1"/>
      <c r="L182" s="1"/>
      <c r="M182" s="1"/>
      <c r="N182" s="1"/>
      <c r="O182" s="1"/>
      <c r="P182" s="1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 t="s">
        <v>290</v>
      </c>
      <c r="AM182" s="44" t="s">
        <v>291</v>
      </c>
      <c r="AN182" s="44"/>
      <c r="AO182" s="44"/>
      <c r="AP182" s="44" t="s">
        <v>294</v>
      </c>
      <c r="AQ182" s="44"/>
      <c r="AR182" s="44"/>
      <c r="AS182" s="44"/>
      <c r="AT182" s="44"/>
      <c r="AU182" s="1"/>
      <c r="AV182" s="1"/>
      <c r="AW182" s="43" t="s">
        <v>225</v>
      </c>
      <c r="AX182" s="43" t="s">
        <v>212</v>
      </c>
      <c r="AY182" s="1"/>
      <c r="AZ182" s="1"/>
      <c r="BA182" s="1"/>
      <c r="BB182" s="1"/>
      <c r="BC182" s="1"/>
      <c r="BD182" s="1"/>
      <c r="BE182" s="1"/>
      <c r="BF182" s="41" t="s">
        <v>233</v>
      </c>
      <c r="BH182" s="1"/>
      <c r="BI182" s="43" t="s">
        <v>225</v>
      </c>
      <c r="BJ182" s="43" t="s">
        <v>212</v>
      </c>
      <c r="BK182" s="1"/>
      <c r="BL182" s="1"/>
      <c r="BM182" s="1"/>
      <c r="BN182" s="1"/>
      <c r="BO182" s="1"/>
      <c r="BP182" s="1"/>
      <c r="BQ182" s="1"/>
    </row>
    <row r="183" spans="1:69">
      <c r="A183" s="61" t="s">
        <v>188</v>
      </c>
      <c r="B183" s="61" t="s">
        <v>189</v>
      </c>
      <c r="C183" s="39"/>
      <c r="D183" s="40" t="s">
        <v>13</v>
      </c>
      <c r="E183" s="41"/>
      <c r="F183" s="1"/>
      <c r="G183" s="1"/>
      <c r="H183" s="1"/>
      <c r="I183" s="1"/>
      <c r="J183" s="1"/>
      <c r="K183" s="1"/>
      <c r="L183" s="43" t="s">
        <v>220</v>
      </c>
      <c r="M183" s="43" t="s">
        <v>220</v>
      </c>
      <c r="N183" s="1"/>
      <c r="O183" s="1"/>
      <c r="P183" s="1"/>
      <c r="Q183" s="44" t="s">
        <v>269</v>
      </c>
      <c r="R183" s="44" t="s">
        <v>270</v>
      </c>
      <c r="S183" s="44"/>
      <c r="T183" s="44"/>
      <c r="U183" s="44" t="s">
        <v>273</v>
      </c>
      <c r="V183" s="44" t="s">
        <v>274</v>
      </c>
      <c r="W183" s="44" t="s">
        <v>275</v>
      </c>
      <c r="X183" s="44" t="s">
        <v>276</v>
      </c>
      <c r="Y183" s="44" t="s">
        <v>277</v>
      </c>
      <c r="Z183" s="44" t="s">
        <v>278</v>
      </c>
      <c r="AA183" s="44" t="s">
        <v>279</v>
      </c>
      <c r="AB183" s="44" t="s">
        <v>280</v>
      </c>
      <c r="AC183" s="44" t="s">
        <v>281</v>
      </c>
      <c r="AD183" s="44" t="s">
        <v>282</v>
      </c>
      <c r="AE183" s="44"/>
      <c r="AF183" s="44"/>
      <c r="AG183" s="44"/>
      <c r="AH183" s="44"/>
      <c r="AI183" s="44"/>
      <c r="AJ183" s="44"/>
      <c r="AK183" s="44"/>
      <c r="AL183" s="44" t="s">
        <v>290</v>
      </c>
      <c r="AM183" s="44"/>
      <c r="AN183" s="44"/>
      <c r="AO183" s="44"/>
      <c r="AP183" s="44" t="s">
        <v>294</v>
      </c>
      <c r="AQ183" s="44" t="s">
        <v>443</v>
      </c>
      <c r="AR183" s="44" t="s">
        <v>444</v>
      </c>
      <c r="AS183" s="44" t="s">
        <v>445</v>
      </c>
      <c r="AT183" s="44"/>
      <c r="AU183" s="1"/>
      <c r="AV183" s="1"/>
      <c r="AW183" s="1"/>
      <c r="AX183" s="1"/>
      <c r="AY183" s="1"/>
      <c r="AZ183" s="1"/>
      <c r="BA183" s="1"/>
      <c r="BB183" s="43" t="s">
        <v>216</v>
      </c>
      <c r="BC183" s="43" t="s">
        <v>217</v>
      </c>
      <c r="BD183" s="1"/>
      <c r="BE183" s="1"/>
      <c r="BF183" s="40" t="s">
        <v>232</v>
      </c>
      <c r="BH183" s="1"/>
      <c r="BI183" s="1"/>
      <c r="BJ183" s="1"/>
      <c r="BK183" s="1"/>
      <c r="BL183" s="1"/>
      <c r="BM183" s="1"/>
      <c r="BN183" s="43" t="s">
        <v>216</v>
      </c>
      <c r="BO183" s="43" t="s">
        <v>217</v>
      </c>
      <c r="BP183" s="1"/>
      <c r="BQ183" s="1"/>
    </row>
    <row r="184" spans="1:69">
      <c r="A184" t="s">
        <v>424</v>
      </c>
      <c r="B184" t="s">
        <v>425</v>
      </c>
      <c r="C184" s="39"/>
      <c r="D184" s="40" t="s">
        <v>13</v>
      </c>
      <c r="E184" s="41"/>
      <c r="F184" s="1"/>
      <c r="G184" s="1"/>
      <c r="H184" s="1"/>
      <c r="I184" s="1"/>
      <c r="J184" s="1"/>
      <c r="K184" s="43" t="s">
        <v>220</v>
      </c>
      <c r="L184" s="43" t="s">
        <v>220</v>
      </c>
      <c r="M184" s="43" t="s">
        <v>220</v>
      </c>
      <c r="N184" s="1"/>
      <c r="O184" s="1"/>
      <c r="P184" s="1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 t="s">
        <v>289</v>
      </c>
      <c r="AL184" s="44"/>
      <c r="AM184" s="44"/>
      <c r="AN184" s="44"/>
      <c r="AO184" s="44"/>
      <c r="AP184" s="44"/>
      <c r="AQ184" s="44"/>
      <c r="AR184" s="44"/>
      <c r="AS184" s="44"/>
      <c r="AT184" s="44"/>
      <c r="AU184" s="1"/>
      <c r="AV184" s="1"/>
      <c r="AW184" s="1"/>
      <c r="AX184" s="1"/>
      <c r="AY184" s="1"/>
      <c r="AZ184" s="1"/>
      <c r="BA184" s="43" t="s">
        <v>215</v>
      </c>
      <c r="BB184" s="43" t="s">
        <v>216</v>
      </c>
      <c r="BC184" s="43" t="s">
        <v>217</v>
      </c>
      <c r="BD184" s="1"/>
      <c r="BE184" s="1"/>
      <c r="BF184" s="40" t="s">
        <v>232</v>
      </c>
      <c r="BH184" s="1"/>
      <c r="BI184" s="1"/>
      <c r="BJ184" s="1"/>
      <c r="BK184" s="1"/>
      <c r="BL184" s="1"/>
      <c r="BM184" s="43" t="s">
        <v>215</v>
      </c>
      <c r="BN184" s="43" t="s">
        <v>216</v>
      </c>
      <c r="BO184" s="43" t="s">
        <v>217</v>
      </c>
      <c r="BP184" s="1"/>
      <c r="BQ184" s="1"/>
    </row>
    <row r="185" spans="1:69">
      <c r="A185" s="61" t="s">
        <v>190</v>
      </c>
      <c r="B185" s="61" t="s">
        <v>191</v>
      </c>
      <c r="C185" s="39"/>
      <c r="D185" s="40" t="s">
        <v>13</v>
      </c>
      <c r="E185" s="41"/>
      <c r="F185" s="1"/>
      <c r="G185" s="1"/>
      <c r="H185" s="1"/>
      <c r="I185" s="43" t="s">
        <v>220</v>
      </c>
      <c r="J185" s="43" t="s">
        <v>220</v>
      </c>
      <c r="K185" s="43" t="s">
        <v>220</v>
      </c>
      <c r="L185" s="43" t="s">
        <v>220</v>
      </c>
      <c r="M185" s="1"/>
      <c r="N185" s="1"/>
      <c r="O185" s="1"/>
      <c r="P185" s="1"/>
      <c r="Q185" s="44" t="s">
        <v>269</v>
      </c>
      <c r="R185" s="44" t="s">
        <v>270</v>
      </c>
      <c r="S185" s="44" t="s">
        <v>271</v>
      </c>
      <c r="T185" s="44"/>
      <c r="U185" s="44" t="s">
        <v>273</v>
      </c>
      <c r="V185" s="44" t="s">
        <v>274</v>
      </c>
      <c r="W185" s="44" t="s">
        <v>275</v>
      </c>
      <c r="X185" s="44" t="s">
        <v>276</v>
      </c>
      <c r="Y185" s="44" t="s">
        <v>277</v>
      </c>
      <c r="Z185" s="44" t="s">
        <v>278</v>
      </c>
      <c r="AA185" s="44" t="s">
        <v>279</v>
      </c>
      <c r="AB185" s="44" t="s">
        <v>280</v>
      </c>
      <c r="AC185" s="44" t="s">
        <v>281</v>
      </c>
      <c r="AD185" s="44" t="s">
        <v>282</v>
      </c>
      <c r="AE185" s="44" t="s">
        <v>283</v>
      </c>
      <c r="AF185" s="44" t="s">
        <v>284</v>
      </c>
      <c r="AG185" s="44" t="s">
        <v>285</v>
      </c>
      <c r="AH185" s="44" t="s">
        <v>286</v>
      </c>
      <c r="AI185" s="44" t="s">
        <v>287</v>
      </c>
      <c r="AJ185" s="44" t="s">
        <v>288</v>
      </c>
      <c r="AK185" s="44" t="s">
        <v>289</v>
      </c>
      <c r="AL185" s="44" t="s">
        <v>290</v>
      </c>
      <c r="AM185" s="44" t="s">
        <v>291</v>
      </c>
      <c r="AN185" s="44"/>
      <c r="AO185" s="44" t="s">
        <v>293</v>
      </c>
      <c r="AP185" s="44" t="s">
        <v>294</v>
      </c>
      <c r="AQ185" s="44" t="s">
        <v>443</v>
      </c>
      <c r="AR185" s="44" t="s">
        <v>444</v>
      </c>
      <c r="AS185" s="44" t="s">
        <v>445</v>
      </c>
      <c r="AT185" s="44" t="s">
        <v>446</v>
      </c>
      <c r="AU185" s="1"/>
      <c r="AV185" s="1"/>
      <c r="AW185" s="1"/>
      <c r="AX185" s="1"/>
      <c r="AY185" s="43" t="s">
        <v>213</v>
      </c>
      <c r="AZ185" s="43" t="s">
        <v>214</v>
      </c>
      <c r="BA185" s="43" t="s">
        <v>215</v>
      </c>
      <c r="BB185" s="43" t="s">
        <v>216</v>
      </c>
      <c r="BC185" s="1"/>
      <c r="BD185" s="1"/>
      <c r="BE185" s="1"/>
      <c r="BF185" s="40" t="s">
        <v>232</v>
      </c>
      <c r="BH185" s="1"/>
      <c r="BI185" s="1"/>
      <c r="BJ185" s="1"/>
      <c r="BK185" s="43" t="s">
        <v>213</v>
      </c>
      <c r="BL185" s="43" t="s">
        <v>214</v>
      </c>
      <c r="BM185" s="43" t="s">
        <v>215</v>
      </c>
      <c r="BN185" s="43" t="s">
        <v>216</v>
      </c>
      <c r="BO185" s="1"/>
      <c r="BP185" s="1"/>
      <c r="BQ185" s="1"/>
    </row>
    <row r="186" spans="1:69">
      <c r="A186" s="61" t="s">
        <v>257</v>
      </c>
      <c r="B186" s="61" t="s">
        <v>192</v>
      </c>
      <c r="C186" s="39"/>
      <c r="D186" s="40" t="s">
        <v>13</v>
      </c>
      <c r="E186" s="41"/>
      <c r="F186" s="1"/>
      <c r="G186" s="1"/>
      <c r="H186" s="1"/>
      <c r="I186" s="1"/>
      <c r="J186" s="1"/>
      <c r="K186" s="43" t="s">
        <v>220</v>
      </c>
      <c r="L186" s="43" t="s">
        <v>220</v>
      </c>
      <c r="M186" s="1"/>
      <c r="N186" s="1"/>
      <c r="O186" s="1"/>
      <c r="P186" s="1"/>
      <c r="Q186" s="44" t="s">
        <v>269</v>
      </c>
      <c r="R186" s="44" t="s">
        <v>270</v>
      </c>
      <c r="S186" s="44"/>
      <c r="T186" s="44" t="s">
        <v>272</v>
      </c>
      <c r="U186" s="44" t="s">
        <v>273</v>
      </c>
      <c r="V186" s="44" t="s">
        <v>274</v>
      </c>
      <c r="W186" s="44" t="s">
        <v>275</v>
      </c>
      <c r="X186" s="44" t="s">
        <v>276</v>
      </c>
      <c r="Y186" s="44" t="s">
        <v>277</v>
      </c>
      <c r="Z186" s="44" t="s">
        <v>278</v>
      </c>
      <c r="AA186" s="44" t="s">
        <v>279</v>
      </c>
      <c r="AB186" s="44" t="s">
        <v>280</v>
      </c>
      <c r="AC186" s="44" t="s">
        <v>281</v>
      </c>
      <c r="AD186" s="44" t="s">
        <v>282</v>
      </c>
      <c r="AE186" s="44" t="s">
        <v>283</v>
      </c>
      <c r="AF186" s="44" t="s">
        <v>284</v>
      </c>
      <c r="AG186" s="44" t="s">
        <v>285</v>
      </c>
      <c r="AH186" s="44" t="s">
        <v>286</v>
      </c>
      <c r="AI186" s="44" t="s">
        <v>287</v>
      </c>
      <c r="AJ186" s="44" t="s">
        <v>288</v>
      </c>
      <c r="AK186" s="44" t="s">
        <v>289</v>
      </c>
      <c r="AL186" s="44"/>
      <c r="AM186" s="44" t="s">
        <v>291</v>
      </c>
      <c r="AN186" s="44"/>
      <c r="AO186" s="44" t="s">
        <v>293</v>
      </c>
      <c r="AP186" s="44" t="s">
        <v>294</v>
      </c>
      <c r="AQ186" s="44" t="s">
        <v>443</v>
      </c>
      <c r="AR186" s="44" t="s">
        <v>444</v>
      </c>
      <c r="AS186" s="44" t="s">
        <v>445</v>
      </c>
      <c r="AT186" s="44" t="s">
        <v>446</v>
      </c>
      <c r="AU186" s="1"/>
      <c r="AV186" s="1"/>
      <c r="AW186" s="1"/>
      <c r="AX186" s="1"/>
      <c r="AY186" s="1"/>
      <c r="AZ186" s="1"/>
      <c r="BA186" s="43" t="s">
        <v>215</v>
      </c>
      <c r="BB186" s="43" t="s">
        <v>216</v>
      </c>
      <c r="BC186" s="1"/>
      <c r="BD186" s="1"/>
      <c r="BE186" s="1"/>
      <c r="BF186" s="40" t="s">
        <v>232</v>
      </c>
      <c r="BH186" s="1"/>
      <c r="BI186" s="1"/>
      <c r="BJ186" s="1"/>
      <c r="BK186" s="1"/>
      <c r="BL186" s="1"/>
      <c r="BM186" s="43" t="s">
        <v>215</v>
      </c>
      <c r="BN186" s="43" t="s">
        <v>216</v>
      </c>
      <c r="BO186" s="1"/>
      <c r="BP186" s="1"/>
      <c r="BQ186" s="1"/>
    </row>
    <row r="187" spans="1:69">
      <c r="A187" t="s">
        <v>193</v>
      </c>
      <c r="B187" t="s">
        <v>194</v>
      </c>
      <c r="C187" s="39"/>
      <c r="D187" s="40" t="s">
        <v>13</v>
      </c>
      <c r="E187" s="41"/>
      <c r="F187" s="1"/>
      <c r="G187" s="1"/>
      <c r="H187" s="1"/>
      <c r="I187" s="43" t="s">
        <v>220</v>
      </c>
      <c r="J187" s="43" t="s">
        <v>220</v>
      </c>
      <c r="K187" s="43" t="s">
        <v>220</v>
      </c>
      <c r="L187" s="43" t="s">
        <v>220</v>
      </c>
      <c r="M187" s="43" t="s">
        <v>220</v>
      </c>
      <c r="N187" s="1"/>
      <c r="O187" s="1"/>
      <c r="P187" s="1"/>
      <c r="Q187" s="44" t="s">
        <v>269</v>
      </c>
      <c r="R187" s="44" t="s">
        <v>270</v>
      </c>
      <c r="S187" s="44"/>
      <c r="T187" s="44"/>
      <c r="U187" s="44" t="s">
        <v>273</v>
      </c>
      <c r="V187" s="44" t="s">
        <v>274</v>
      </c>
      <c r="W187" s="44" t="s">
        <v>275</v>
      </c>
      <c r="X187" s="44" t="s">
        <v>276</v>
      </c>
      <c r="Y187" s="44" t="s">
        <v>277</v>
      </c>
      <c r="Z187" s="44" t="s">
        <v>278</v>
      </c>
      <c r="AA187" s="44" t="s">
        <v>279</v>
      </c>
      <c r="AB187" s="44" t="s">
        <v>280</v>
      </c>
      <c r="AC187" s="44" t="s">
        <v>281</v>
      </c>
      <c r="AD187" s="44" t="s">
        <v>282</v>
      </c>
      <c r="AE187" s="44" t="s">
        <v>283</v>
      </c>
      <c r="AF187" s="44" t="s">
        <v>284</v>
      </c>
      <c r="AG187" s="44" t="s">
        <v>285</v>
      </c>
      <c r="AH187" s="44" t="s">
        <v>286</v>
      </c>
      <c r="AI187" s="44" t="s">
        <v>287</v>
      </c>
      <c r="AJ187" s="44" t="s">
        <v>288</v>
      </c>
      <c r="AK187" s="44"/>
      <c r="AL187" s="44"/>
      <c r="AM187" s="44" t="s">
        <v>291</v>
      </c>
      <c r="AN187" s="44"/>
      <c r="AO187" s="44"/>
      <c r="AP187" s="44" t="s">
        <v>294</v>
      </c>
      <c r="AQ187" s="44" t="s">
        <v>443</v>
      </c>
      <c r="AR187" s="44" t="s">
        <v>444</v>
      </c>
      <c r="AS187" s="44" t="s">
        <v>445</v>
      </c>
      <c r="AT187" s="44" t="s">
        <v>446</v>
      </c>
      <c r="AU187" s="1"/>
      <c r="AV187" s="1"/>
      <c r="AW187" s="1"/>
      <c r="AX187" s="1"/>
      <c r="AY187" s="43" t="s">
        <v>213</v>
      </c>
      <c r="AZ187" s="43" t="s">
        <v>214</v>
      </c>
      <c r="BA187" s="43" t="s">
        <v>215</v>
      </c>
      <c r="BB187" s="43" t="s">
        <v>216</v>
      </c>
      <c r="BC187" s="43" t="s">
        <v>217</v>
      </c>
      <c r="BD187" s="1"/>
      <c r="BE187" s="1"/>
      <c r="BF187" s="40" t="s">
        <v>232</v>
      </c>
      <c r="BH187" s="1"/>
      <c r="BI187" s="1"/>
      <c r="BJ187" s="1"/>
      <c r="BK187" s="43" t="s">
        <v>213</v>
      </c>
      <c r="BL187" s="43" t="s">
        <v>214</v>
      </c>
      <c r="BM187" s="43" t="s">
        <v>215</v>
      </c>
      <c r="BN187" s="43" t="s">
        <v>216</v>
      </c>
      <c r="BO187" s="43" t="s">
        <v>217</v>
      </c>
      <c r="BP187" s="1"/>
      <c r="BQ187" s="1"/>
    </row>
    <row r="188" spans="1:69">
      <c r="A188" t="s">
        <v>195</v>
      </c>
      <c r="B188" t="s">
        <v>196</v>
      </c>
      <c r="C188" s="39"/>
      <c r="D188" s="40" t="s">
        <v>13</v>
      </c>
      <c r="E188" s="41"/>
      <c r="F188" s="1"/>
      <c r="G188" s="1"/>
      <c r="H188" s="1"/>
      <c r="I188" s="1"/>
      <c r="J188" s="1"/>
      <c r="K188" s="43" t="s">
        <v>220</v>
      </c>
      <c r="L188" s="43" t="s">
        <v>220</v>
      </c>
      <c r="M188" s="43" t="s">
        <v>220</v>
      </c>
      <c r="N188" s="1"/>
      <c r="O188" s="1"/>
      <c r="P188" s="1"/>
      <c r="Q188" s="44" t="s">
        <v>269</v>
      </c>
      <c r="R188" s="44" t="s">
        <v>270</v>
      </c>
      <c r="S188" s="44" t="s">
        <v>271</v>
      </c>
      <c r="T188" s="44"/>
      <c r="U188" s="44" t="s">
        <v>273</v>
      </c>
      <c r="V188" s="44" t="s">
        <v>274</v>
      </c>
      <c r="W188" s="44" t="s">
        <v>275</v>
      </c>
      <c r="X188" s="44" t="s">
        <v>276</v>
      </c>
      <c r="Y188" s="44" t="s">
        <v>277</v>
      </c>
      <c r="Z188" s="44" t="s">
        <v>278</v>
      </c>
      <c r="AA188" s="44" t="s">
        <v>279</v>
      </c>
      <c r="AB188" s="44" t="s">
        <v>280</v>
      </c>
      <c r="AC188" s="44" t="s">
        <v>281</v>
      </c>
      <c r="AD188" s="44" t="s">
        <v>282</v>
      </c>
      <c r="AE188" s="44"/>
      <c r="AF188" s="44"/>
      <c r="AG188" s="44"/>
      <c r="AH188" s="44"/>
      <c r="AI188" s="44"/>
      <c r="AJ188" s="44"/>
      <c r="AK188" s="44" t="s">
        <v>289</v>
      </c>
      <c r="AL188" s="44" t="s">
        <v>290</v>
      </c>
      <c r="AM188" s="44" t="s">
        <v>291</v>
      </c>
      <c r="AN188" s="44" t="s">
        <v>292</v>
      </c>
      <c r="AO188" s="44" t="s">
        <v>293</v>
      </c>
      <c r="AP188" s="44" t="s">
        <v>294</v>
      </c>
      <c r="AQ188" s="44" t="s">
        <v>443</v>
      </c>
      <c r="AR188" s="44" t="s">
        <v>444</v>
      </c>
      <c r="AS188" s="44" t="s">
        <v>445</v>
      </c>
      <c r="AT188" s="44"/>
      <c r="AU188" s="1"/>
      <c r="AV188" s="1"/>
      <c r="AW188" s="1"/>
      <c r="AX188" s="1"/>
      <c r="AY188" s="1"/>
      <c r="AZ188" s="1"/>
      <c r="BA188" s="43" t="s">
        <v>215</v>
      </c>
      <c r="BB188" s="43" t="s">
        <v>216</v>
      </c>
      <c r="BC188" s="43" t="s">
        <v>217</v>
      </c>
      <c r="BD188" s="1"/>
      <c r="BE188" s="1"/>
      <c r="BF188" s="40" t="s">
        <v>232</v>
      </c>
      <c r="BH188" s="1"/>
      <c r="BI188" s="1"/>
      <c r="BJ188" s="1"/>
      <c r="BK188" s="1"/>
      <c r="BL188" s="1"/>
      <c r="BM188" s="43" t="s">
        <v>215</v>
      </c>
      <c r="BN188" s="43" t="s">
        <v>216</v>
      </c>
      <c r="BO188" s="43" t="s">
        <v>217</v>
      </c>
      <c r="BP188" s="1"/>
      <c r="BQ188" s="1"/>
    </row>
    <row r="189" spans="1:69">
      <c r="A189" s="61" t="s">
        <v>426</v>
      </c>
      <c r="B189" s="61" t="s">
        <v>427</v>
      </c>
      <c r="C189" s="39"/>
      <c r="D189" s="40" t="s">
        <v>13</v>
      </c>
      <c r="E189" s="41"/>
      <c r="F189" s="1"/>
      <c r="G189" s="1"/>
      <c r="H189" s="43" t="s">
        <v>220</v>
      </c>
      <c r="I189" s="43" t="s">
        <v>220</v>
      </c>
      <c r="J189" s="43" t="s">
        <v>220</v>
      </c>
      <c r="K189" s="1"/>
      <c r="L189" s="1"/>
      <c r="M189" s="1"/>
      <c r="N189" s="1"/>
      <c r="O189" s="1"/>
      <c r="P189" s="1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 t="s">
        <v>283</v>
      </c>
      <c r="AF189" s="44" t="s">
        <v>284</v>
      </c>
      <c r="AG189" s="44" t="s">
        <v>285</v>
      </c>
      <c r="AH189" s="44" t="s">
        <v>286</v>
      </c>
      <c r="AI189" s="44" t="s">
        <v>287</v>
      </c>
      <c r="AJ189" s="44" t="s">
        <v>288</v>
      </c>
      <c r="AK189" s="44"/>
      <c r="AL189" s="44"/>
      <c r="AM189" s="44"/>
      <c r="AN189" s="44"/>
      <c r="AO189" s="44"/>
      <c r="AP189" s="44"/>
      <c r="AQ189" s="44"/>
      <c r="AR189" s="44"/>
      <c r="AS189" s="44"/>
      <c r="AT189" s="44" t="s">
        <v>446</v>
      </c>
      <c r="AU189" s="1"/>
      <c r="AV189" s="1"/>
      <c r="AW189" s="1"/>
      <c r="AX189" s="43" t="s">
        <v>212</v>
      </c>
      <c r="AY189" s="43" t="s">
        <v>213</v>
      </c>
      <c r="AZ189" s="43" t="s">
        <v>214</v>
      </c>
      <c r="BA189" s="1"/>
      <c r="BB189" s="1"/>
      <c r="BC189" s="1"/>
      <c r="BD189" s="1"/>
      <c r="BE189" s="1"/>
      <c r="BF189" s="40" t="s">
        <v>232</v>
      </c>
      <c r="BH189" s="1"/>
      <c r="BI189" s="1"/>
      <c r="BJ189" s="43" t="s">
        <v>212</v>
      </c>
      <c r="BK189" s="43" t="s">
        <v>213</v>
      </c>
      <c r="BL189" s="43" t="s">
        <v>214</v>
      </c>
      <c r="BM189" s="1"/>
      <c r="BN189" s="1"/>
      <c r="BO189" s="1"/>
      <c r="BP189" s="1"/>
      <c r="BQ189" s="1"/>
    </row>
    <row r="190" spans="1:69">
      <c r="A190" t="s">
        <v>197</v>
      </c>
      <c r="B190" t="s">
        <v>198</v>
      </c>
      <c r="C190" s="39"/>
      <c r="D190" s="40"/>
      <c r="E190" s="41" t="s">
        <v>13</v>
      </c>
      <c r="F190" s="1"/>
      <c r="G190" s="1"/>
      <c r="H190" s="1"/>
      <c r="I190" s="43" t="s">
        <v>220</v>
      </c>
      <c r="J190" s="43" t="s">
        <v>220</v>
      </c>
      <c r="K190" s="43" t="s">
        <v>220</v>
      </c>
      <c r="L190" s="43" t="s">
        <v>220</v>
      </c>
      <c r="M190" s="1"/>
      <c r="N190" s="1"/>
      <c r="O190" s="1"/>
      <c r="P190" s="1"/>
      <c r="Q190" s="44" t="s">
        <v>269</v>
      </c>
      <c r="R190" s="44" t="s">
        <v>270</v>
      </c>
      <c r="S190" s="44"/>
      <c r="T190" s="44"/>
      <c r="U190" s="44" t="s">
        <v>273</v>
      </c>
      <c r="V190" s="44" t="s">
        <v>274</v>
      </c>
      <c r="W190" s="44" t="s">
        <v>275</v>
      </c>
      <c r="X190" s="44" t="s">
        <v>276</v>
      </c>
      <c r="Y190" s="44" t="s">
        <v>277</v>
      </c>
      <c r="Z190" s="44" t="s">
        <v>278</v>
      </c>
      <c r="AA190" s="44" t="s">
        <v>279</v>
      </c>
      <c r="AB190" s="44" t="s">
        <v>280</v>
      </c>
      <c r="AC190" s="44" t="s">
        <v>281</v>
      </c>
      <c r="AD190" s="44" t="s">
        <v>282</v>
      </c>
      <c r="AE190" s="44"/>
      <c r="AF190" s="44"/>
      <c r="AG190" s="44"/>
      <c r="AH190" s="44"/>
      <c r="AI190" s="44"/>
      <c r="AJ190" s="44"/>
      <c r="AK190" s="44"/>
      <c r="AL190" s="44"/>
      <c r="AM190" s="44" t="s">
        <v>291</v>
      </c>
      <c r="AN190" s="44"/>
      <c r="AO190" s="44"/>
      <c r="AP190" s="44" t="s">
        <v>294</v>
      </c>
      <c r="AQ190" s="44" t="s">
        <v>443</v>
      </c>
      <c r="AR190" s="44" t="s">
        <v>444</v>
      </c>
      <c r="AS190" s="44" t="s">
        <v>445</v>
      </c>
      <c r="AT190" s="44"/>
      <c r="AU190" s="1"/>
      <c r="AV190" s="1"/>
      <c r="AW190" s="1"/>
      <c r="AX190" s="1"/>
      <c r="AY190" s="43" t="s">
        <v>213</v>
      </c>
      <c r="AZ190" s="43" t="s">
        <v>214</v>
      </c>
      <c r="BA190" s="43" t="s">
        <v>215</v>
      </c>
      <c r="BB190" s="43" t="s">
        <v>216</v>
      </c>
      <c r="BC190" s="1"/>
      <c r="BD190" s="1"/>
      <c r="BE190" s="1"/>
      <c r="BF190" s="41" t="s">
        <v>233</v>
      </c>
      <c r="BH190" s="1"/>
      <c r="BI190" s="1"/>
      <c r="BJ190" s="1"/>
      <c r="BK190" s="43" t="s">
        <v>213</v>
      </c>
      <c r="BL190" s="43" t="s">
        <v>214</v>
      </c>
      <c r="BM190" s="43" t="s">
        <v>215</v>
      </c>
      <c r="BN190" s="43" t="s">
        <v>216</v>
      </c>
      <c r="BO190" s="1"/>
      <c r="BP190" s="1"/>
      <c r="BQ190" s="1"/>
    </row>
    <row r="191" spans="1:69">
      <c r="A191" s="61" t="s">
        <v>200</v>
      </c>
      <c r="B191" s="61" t="s">
        <v>199</v>
      </c>
      <c r="C191" s="39" t="s">
        <v>13</v>
      </c>
      <c r="D191" s="40"/>
      <c r="E191" s="41"/>
      <c r="F191" s="1"/>
      <c r="G191" s="1"/>
      <c r="H191" s="43" t="s">
        <v>220</v>
      </c>
      <c r="I191" s="43" t="s">
        <v>220</v>
      </c>
      <c r="J191" s="43" t="s">
        <v>220</v>
      </c>
      <c r="K191" s="1"/>
      <c r="L191" s="1"/>
      <c r="M191" s="1"/>
      <c r="N191" s="1"/>
      <c r="O191" s="1"/>
      <c r="P191" s="1"/>
      <c r="Q191" s="44" t="s">
        <v>269</v>
      </c>
      <c r="R191" s="44" t="s">
        <v>270</v>
      </c>
      <c r="S191" s="44"/>
      <c r="T191" s="44" t="s">
        <v>272</v>
      </c>
      <c r="U191" s="44" t="s">
        <v>273</v>
      </c>
      <c r="V191" s="44" t="s">
        <v>274</v>
      </c>
      <c r="W191" s="44" t="s">
        <v>275</v>
      </c>
      <c r="X191" s="44" t="s">
        <v>276</v>
      </c>
      <c r="Y191" s="44" t="s">
        <v>277</v>
      </c>
      <c r="Z191" s="44" t="s">
        <v>278</v>
      </c>
      <c r="AA191" s="44" t="s">
        <v>279</v>
      </c>
      <c r="AB191" s="44" t="s">
        <v>280</v>
      </c>
      <c r="AC191" s="44" t="s">
        <v>281</v>
      </c>
      <c r="AD191" s="44" t="s">
        <v>282</v>
      </c>
      <c r="AE191" s="44" t="s">
        <v>283</v>
      </c>
      <c r="AF191" s="44" t="s">
        <v>284</v>
      </c>
      <c r="AG191" s="44" t="s">
        <v>285</v>
      </c>
      <c r="AH191" s="44" t="s">
        <v>286</v>
      </c>
      <c r="AI191" s="44" t="s">
        <v>287</v>
      </c>
      <c r="AJ191" s="44" t="s">
        <v>288</v>
      </c>
      <c r="AK191" s="44" t="s">
        <v>289</v>
      </c>
      <c r="AL191" s="44" t="s">
        <v>290</v>
      </c>
      <c r="AM191" s="44" t="s">
        <v>291</v>
      </c>
      <c r="AN191" s="44" t="s">
        <v>292</v>
      </c>
      <c r="AO191" s="44"/>
      <c r="AP191" s="44" t="s">
        <v>294</v>
      </c>
      <c r="AQ191" s="44" t="s">
        <v>443</v>
      </c>
      <c r="AR191" s="44" t="s">
        <v>444</v>
      </c>
      <c r="AS191" s="44" t="s">
        <v>445</v>
      </c>
      <c r="AT191" s="44" t="s">
        <v>446</v>
      </c>
      <c r="AU191" s="1"/>
      <c r="AV191" s="1"/>
      <c r="AW191" s="1"/>
      <c r="AX191" s="43" t="s">
        <v>212</v>
      </c>
      <c r="AY191" s="43" t="s">
        <v>213</v>
      </c>
      <c r="AZ191" s="43" t="s">
        <v>214</v>
      </c>
      <c r="BA191" s="1"/>
      <c r="BB191" s="1"/>
      <c r="BC191" s="1"/>
      <c r="BD191" s="1"/>
      <c r="BE191" s="1"/>
      <c r="BF191" s="39" t="s">
        <v>231</v>
      </c>
      <c r="BH191" s="1"/>
      <c r="BI191" s="1"/>
      <c r="BJ191" s="43" t="s">
        <v>212</v>
      </c>
      <c r="BK191" s="43" t="s">
        <v>213</v>
      </c>
      <c r="BL191" s="43" t="s">
        <v>214</v>
      </c>
      <c r="BM191" s="1"/>
      <c r="BN191" s="1"/>
      <c r="BO191" s="1"/>
      <c r="BP191" s="1"/>
      <c r="BQ191" s="1"/>
    </row>
    <row r="192" spans="1:69">
      <c r="A192" s="61" t="s">
        <v>428</v>
      </c>
      <c r="B192" s="61" t="s">
        <v>429</v>
      </c>
      <c r="C192" s="39"/>
      <c r="D192" s="40"/>
      <c r="E192" s="41" t="s">
        <v>13</v>
      </c>
      <c r="F192" s="1"/>
      <c r="G192" s="1"/>
      <c r="H192" s="1"/>
      <c r="I192" s="1"/>
      <c r="J192" s="43" t="s">
        <v>220</v>
      </c>
      <c r="K192" s="1"/>
      <c r="L192" s="1"/>
      <c r="M192" s="1"/>
      <c r="N192" s="1"/>
      <c r="O192" s="1"/>
      <c r="P192" s="1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 t="s">
        <v>289</v>
      </c>
      <c r="AL192" s="44" t="s">
        <v>290</v>
      </c>
      <c r="AM192" s="44"/>
      <c r="AN192" s="44"/>
      <c r="AO192" s="44"/>
      <c r="AP192" s="44"/>
      <c r="AQ192" s="44"/>
      <c r="AR192" s="44"/>
      <c r="AS192" s="44"/>
      <c r="AT192" s="44"/>
      <c r="AU192" s="1"/>
      <c r="AV192" s="1"/>
      <c r="AW192" s="1"/>
      <c r="AX192" s="1"/>
      <c r="AY192" s="1"/>
      <c r="AZ192" s="43" t="s">
        <v>214</v>
      </c>
      <c r="BA192" s="1"/>
      <c r="BB192" s="1"/>
      <c r="BC192" s="1"/>
      <c r="BD192" s="1"/>
      <c r="BE192" s="1"/>
      <c r="BF192" s="41" t="s">
        <v>233</v>
      </c>
      <c r="BH192" s="1"/>
      <c r="BI192" s="1"/>
      <c r="BJ192" s="1"/>
      <c r="BK192" s="1"/>
      <c r="BL192" s="43" t="s">
        <v>214</v>
      </c>
      <c r="BM192" s="1"/>
      <c r="BN192" s="1"/>
      <c r="BO192" s="1"/>
      <c r="BP192" s="1"/>
      <c r="BQ192" s="1"/>
    </row>
    <row r="193" spans="1:69">
      <c r="A193" t="s">
        <v>201</v>
      </c>
      <c r="B193" t="s">
        <v>202</v>
      </c>
      <c r="C193" s="39"/>
      <c r="D193" s="40"/>
      <c r="E193" s="41" t="s">
        <v>13</v>
      </c>
      <c r="F193" s="1"/>
      <c r="G193" s="1"/>
      <c r="H193" s="1"/>
      <c r="I193" s="1"/>
      <c r="J193" s="1"/>
      <c r="K193" s="1"/>
      <c r="L193" s="43" t="s">
        <v>220</v>
      </c>
      <c r="M193" s="43" t="s">
        <v>220</v>
      </c>
      <c r="N193" s="1"/>
      <c r="O193" s="1"/>
      <c r="P193" s="1"/>
      <c r="Q193" s="44" t="s">
        <v>269</v>
      </c>
      <c r="R193" s="44" t="s">
        <v>270</v>
      </c>
      <c r="S193" s="44"/>
      <c r="T193" s="44"/>
      <c r="U193" s="44"/>
      <c r="V193" s="44"/>
      <c r="W193" s="44"/>
      <c r="X193" s="44"/>
      <c r="Y193" s="44"/>
      <c r="Z193" s="44" t="s">
        <v>278</v>
      </c>
      <c r="AA193" s="44" t="s">
        <v>279</v>
      </c>
      <c r="AB193" s="44" t="s">
        <v>280</v>
      </c>
      <c r="AC193" s="44" t="s">
        <v>281</v>
      </c>
      <c r="AD193" s="44" t="s">
        <v>282</v>
      </c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 t="s">
        <v>294</v>
      </c>
      <c r="AQ193" s="44" t="s">
        <v>443</v>
      </c>
      <c r="AR193" s="44"/>
      <c r="AS193" s="44" t="s">
        <v>445</v>
      </c>
      <c r="AT193" s="44"/>
      <c r="AU193" s="1"/>
      <c r="AV193" s="1"/>
      <c r="AW193" s="1"/>
      <c r="AX193" s="1"/>
      <c r="AY193" s="1"/>
      <c r="AZ193" s="1"/>
      <c r="BA193" s="1"/>
      <c r="BB193" s="43" t="s">
        <v>216</v>
      </c>
      <c r="BC193" s="43" t="s">
        <v>217</v>
      </c>
      <c r="BD193" s="1"/>
      <c r="BE193" s="1"/>
      <c r="BF193" s="41" t="s">
        <v>233</v>
      </c>
      <c r="BH193" s="1"/>
      <c r="BI193" s="1"/>
      <c r="BJ193" s="1"/>
      <c r="BK193" s="1"/>
      <c r="BL193" s="1"/>
      <c r="BM193" s="1"/>
      <c r="BN193" s="43" t="s">
        <v>216</v>
      </c>
      <c r="BO193" s="43" t="s">
        <v>217</v>
      </c>
      <c r="BP193" s="1"/>
      <c r="BQ193" s="1"/>
    </row>
    <row r="194" spans="1:69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</row>
  </sheetData>
  <sheetProtection algorithmName="SHA-512" hashValue="JSIeGFpWXSZ9rkBJlCObu+MJl7eZUp59g7APPwzyQw85sTUSdP0/BW8tTddBLqyBDY+7YLpc+L6Tndx9Q/Bo5w==" saltValue="rWcIzri0Y9csswtnEt3hYA==" spinCount="100000" sheet="1" objects="1" scenarios="1" selectLockedCells="1" selectUnlockedCells="1"/>
  <autoFilter ref="A7:BR193" xr:uid="{2A81DD9D-32A8-3445-82B8-8A29B6BF401E}">
    <sortState xmlns:xlrd2="http://schemas.microsoft.com/office/spreadsheetml/2017/richdata2" ref="A8:BQ193">
      <sortCondition ref="A7:A193"/>
    </sortState>
  </autoFilter>
  <mergeCells count="4">
    <mergeCell ref="F1:O1"/>
    <mergeCell ref="Q1:AO1"/>
    <mergeCell ref="AV1:BE1"/>
    <mergeCell ref="BH1:BQ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063DD-7333-0B47-9C37-BD13E7037023}">
  <dimension ref="C3:J32"/>
  <sheetViews>
    <sheetView workbookViewId="0">
      <selection activeCell="C31" sqref="C31"/>
    </sheetView>
  </sheetViews>
  <sheetFormatPr defaultColWidth="11.42578125" defaultRowHeight="15"/>
  <sheetData>
    <row r="3" spans="3:10">
      <c r="C3" s="52" t="s">
        <v>276</v>
      </c>
      <c r="F3" s="56" t="s">
        <v>432</v>
      </c>
      <c r="G3" s="50" t="s">
        <v>431</v>
      </c>
      <c r="H3" s="51" t="s">
        <v>430</v>
      </c>
      <c r="J3" t="s">
        <v>436</v>
      </c>
    </row>
    <row r="4" spans="3:10">
      <c r="C4" s="52" t="s">
        <v>275</v>
      </c>
      <c r="J4" t="s">
        <v>437</v>
      </c>
    </row>
    <row r="5" spans="3:10">
      <c r="C5" s="52" t="s">
        <v>286</v>
      </c>
      <c r="J5" t="s">
        <v>438</v>
      </c>
    </row>
    <row r="6" spans="3:10">
      <c r="C6" s="52" t="s">
        <v>270</v>
      </c>
      <c r="J6" t="s">
        <v>439</v>
      </c>
    </row>
    <row r="7" spans="3:10">
      <c r="C7" s="52" t="s">
        <v>291</v>
      </c>
      <c r="J7" t="s">
        <v>440</v>
      </c>
    </row>
    <row r="8" spans="3:10">
      <c r="C8" s="52" t="s">
        <v>269</v>
      </c>
    </row>
    <row r="9" spans="3:10">
      <c r="C9" s="52" t="s">
        <v>271</v>
      </c>
    </row>
    <row r="10" spans="3:10">
      <c r="C10" s="52" t="s">
        <v>283</v>
      </c>
    </row>
    <row r="11" spans="3:10">
      <c r="C11" s="52" t="s">
        <v>273</v>
      </c>
    </row>
    <row r="12" spans="3:10">
      <c r="C12" s="52" t="s">
        <v>288</v>
      </c>
    </row>
    <row r="13" spans="3:10">
      <c r="C13" s="52" t="s">
        <v>282</v>
      </c>
    </row>
    <row r="14" spans="3:10">
      <c r="C14" s="52" t="s">
        <v>278</v>
      </c>
    </row>
    <row r="15" spans="3:10">
      <c r="C15" s="52" t="s">
        <v>289</v>
      </c>
    </row>
    <row r="16" spans="3:10">
      <c r="C16" s="52" t="s">
        <v>281</v>
      </c>
    </row>
    <row r="17" spans="3:3">
      <c r="C17" s="52" t="s">
        <v>293</v>
      </c>
    </row>
    <row r="18" spans="3:3">
      <c r="C18" s="52" t="s">
        <v>287</v>
      </c>
    </row>
    <row r="19" spans="3:3">
      <c r="C19" s="52" t="s">
        <v>292</v>
      </c>
    </row>
    <row r="20" spans="3:3">
      <c r="C20" s="52" t="s">
        <v>285</v>
      </c>
    </row>
    <row r="21" spans="3:3">
      <c r="C21" s="52" t="s">
        <v>277</v>
      </c>
    </row>
    <row r="22" spans="3:3">
      <c r="C22" s="52" t="s">
        <v>272</v>
      </c>
    </row>
    <row r="23" spans="3:3">
      <c r="C23" s="52" t="s">
        <v>284</v>
      </c>
    </row>
    <row r="24" spans="3:3">
      <c r="C24" s="52" t="s">
        <v>279</v>
      </c>
    </row>
    <row r="25" spans="3:3">
      <c r="C25" s="52" t="s">
        <v>280</v>
      </c>
    </row>
    <row r="26" spans="3:3">
      <c r="C26" s="52" t="s">
        <v>294</v>
      </c>
    </row>
    <row r="27" spans="3:3">
      <c r="C27" s="52" t="s">
        <v>274</v>
      </c>
    </row>
    <row r="28" spans="3:3">
      <c r="C28" s="52" t="s">
        <v>290</v>
      </c>
    </row>
    <row r="29" spans="3:3">
      <c r="C29" s="1" t="s">
        <v>443</v>
      </c>
    </row>
    <row r="30" spans="3:3">
      <c r="C30" s="1" t="s">
        <v>444</v>
      </c>
    </row>
    <row r="31" spans="3:3">
      <c r="C31" s="1" t="s">
        <v>445</v>
      </c>
    </row>
    <row r="32" spans="3:3">
      <c r="C32" s="1" t="s">
        <v>446</v>
      </c>
    </row>
  </sheetData>
  <sheetProtection algorithmName="SHA-512" hashValue="tkBr0nIH9y7Kzw0fnOL8FzFX6Uj25jyRoqsN/mvvFsnxNEgSNatm59b/4R8EiO/FFsGLlb3sllenuDONI3LFIA==" saltValue="6g4W1dejA1eXwV7woA9bKQ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E1ABF-F83D-2B4C-8AE7-204AD5388202}">
  <dimension ref="B3:BG185"/>
  <sheetViews>
    <sheetView workbookViewId="0">
      <selection activeCell="C10" sqref="C10"/>
    </sheetView>
  </sheetViews>
  <sheetFormatPr defaultColWidth="11.42578125" defaultRowHeight="15"/>
  <cols>
    <col min="8" max="8" width="9.85546875" customWidth="1"/>
    <col min="9" max="9" width="16" customWidth="1"/>
  </cols>
  <sheetData>
    <row r="3" spans="2:59" ht="15.75" thickBot="1"/>
    <row r="4" spans="2:59" ht="15.75" thickBot="1">
      <c r="I4" s="79" t="s">
        <v>260</v>
      </c>
      <c r="J4" s="80">
        <v>1</v>
      </c>
      <c r="K4" s="80">
        <v>2</v>
      </c>
      <c r="L4" s="80">
        <v>3</v>
      </c>
      <c r="M4" s="80">
        <v>4</v>
      </c>
      <c r="N4" s="80">
        <v>5</v>
      </c>
      <c r="O4" s="80">
        <v>6</v>
      </c>
      <c r="P4" s="80">
        <v>7</v>
      </c>
      <c r="Q4" s="80">
        <v>8</v>
      </c>
      <c r="R4" s="80">
        <v>9</v>
      </c>
      <c r="S4" s="80">
        <v>10</v>
      </c>
      <c r="T4" s="80">
        <v>11</v>
      </c>
      <c r="U4" s="80">
        <v>12</v>
      </c>
      <c r="V4" s="80">
        <v>13</v>
      </c>
      <c r="W4" s="80">
        <v>14</v>
      </c>
      <c r="X4" s="80">
        <v>15</v>
      </c>
      <c r="Y4" s="80">
        <v>16</v>
      </c>
      <c r="Z4" s="80">
        <v>17</v>
      </c>
      <c r="AA4" s="80">
        <v>18</v>
      </c>
      <c r="AB4" s="80">
        <v>19</v>
      </c>
      <c r="AC4" s="80">
        <v>20</v>
      </c>
      <c r="AD4" s="80">
        <v>21</v>
      </c>
      <c r="AE4" s="80">
        <v>22</v>
      </c>
      <c r="AF4" s="80">
        <v>23</v>
      </c>
      <c r="AG4" s="80">
        <v>24</v>
      </c>
      <c r="AH4" s="80">
        <v>25</v>
      </c>
      <c r="AI4" s="80">
        <v>26</v>
      </c>
      <c r="AJ4" s="80">
        <v>27</v>
      </c>
      <c r="AK4" s="80">
        <v>28</v>
      </c>
      <c r="AL4" s="80">
        <v>29</v>
      </c>
      <c r="AM4" s="80">
        <v>30</v>
      </c>
      <c r="AN4" s="80">
        <v>31</v>
      </c>
      <c r="AO4" s="80">
        <v>32</v>
      </c>
      <c r="AP4" s="80">
        <v>33</v>
      </c>
      <c r="AQ4" s="80">
        <v>34</v>
      </c>
      <c r="AR4" s="80">
        <v>35</v>
      </c>
      <c r="AS4" s="80">
        <v>36</v>
      </c>
      <c r="AT4" s="80">
        <v>37</v>
      </c>
      <c r="AU4" s="80">
        <v>38</v>
      </c>
      <c r="AV4" s="80">
        <v>39</v>
      </c>
      <c r="AW4" s="80">
        <v>40</v>
      </c>
      <c r="AX4" s="80">
        <v>41</v>
      </c>
      <c r="AY4" s="80">
        <v>42</v>
      </c>
      <c r="AZ4" s="80">
        <v>43</v>
      </c>
      <c r="BA4" s="80">
        <v>44</v>
      </c>
      <c r="BB4" s="80">
        <v>45</v>
      </c>
      <c r="BC4" s="80">
        <v>46</v>
      </c>
      <c r="BD4" s="80">
        <v>47</v>
      </c>
      <c r="BE4" s="80">
        <v>48</v>
      </c>
      <c r="BF4" s="80">
        <v>49</v>
      </c>
      <c r="BG4" s="81">
        <v>50</v>
      </c>
    </row>
    <row r="5" spans="2:59" ht="15.75" thickBot="1">
      <c r="B5" t="s">
        <v>231</v>
      </c>
      <c r="C5">
        <v>9</v>
      </c>
      <c r="I5" s="82" t="s">
        <v>454</v>
      </c>
      <c r="J5" s="83">
        <f>_xlfn.AGGREGATE(9,7,J6:J185)</f>
        <v>0</v>
      </c>
      <c r="K5" s="83">
        <f t="shared" ref="K5:BG5" si="0">_xlfn.AGGREGATE(9,7,K6:K185)</f>
        <v>0</v>
      </c>
      <c r="L5" s="83">
        <f t="shared" si="0"/>
        <v>0</v>
      </c>
      <c r="M5" s="83">
        <f t="shared" si="0"/>
        <v>0</v>
      </c>
      <c r="N5" s="83">
        <f t="shared" si="0"/>
        <v>0</v>
      </c>
      <c r="O5" s="83">
        <f t="shared" si="0"/>
        <v>0</v>
      </c>
      <c r="P5" s="83">
        <f t="shared" si="0"/>
        <v>0</v>
      </c>
      <c r="Q5" s="83">
        <f t="shared" si="0"/>
        <v>0</v>
      </c>
      <c r="R5" s="83">
        <f t="shared" si="0"/>
        <v>0</v>
      </c>
      <c r="S5" s="83">
        <f t="shared" si="0"/>
        <v>0</v>
      </c>
      <c r="T5" s="83">
        <f t="shared" si="0"/>
        <v>0</v>
      </c>
      <c r="U5" s="83">
        <f t="shared" si="0"/>
        <v>0</v>
      </c>
      <c r="V5" s="83">
        <f t="shared" si="0"/>
        <v>0</v>
      </c>
      <c r="W5" s="83">
        <f t="shared" si="0"/>
        <v>0</v>
      </c>
      <c r="X5" s="83">
        <f t="shared" si="0"/>
        <v>0</v>
      </c>
      <c r="Y5" s="83">
        <f t="shared" si="0"/>
        <v>0</v>
      </c>
      <c r="Z5" s="83">
        <f t="shared" si="0"/>
        <v>0</v>
      </c>
      <c r="AA5" s="83">
        <f t="shared" si="0"/>
        <v>0</v>
      </c>
      <c r="AB5" s="83">
        <f t="shared" si="0"/>
        <v>0</v>
      </c>
      <c r="AC5" s="83">
        <f t="shared" si="0"/>
        <v>0</v>
      </c>
      <c r="AD5" s="83">
        <f t="shared" si="0"/>
        <v>0</v>
      </c>
      <c r="AE5" s="83">
        <f t="shared" si="0"/>
        <v>0</v>
      </c>
      <c r="AF5" s="83">
        <f t="shared" si="0"/>
        <v>0</v>
      </c>
      <c r="AG5" s="83">
        <f t="shared" si="0"/>
        <v>0</v>
      </c>
      <c r="AH5" s="83">
        <f t="shared" si="0"/>
        <v>0</v>
      </c>
      <c r="AI5" s="83">
        <f t="shared" si="0"/>
        <v>0</v>
      </c>
      <c r="AJ5" s="83">
        <f t="shared" si="0"/>
        <v>0</v>
      </c>
      <c r="AK5" s="83">
        <f t="shared" si="0"/>
        <v>0</v>
      </c>
      <c r="AL5" s="83">
        <f t="shared" si="0"/>
        <v>0</v>
      </c>
      <c r="AM5" s="83">
        <f t="shared" si="0"/>
        <v>0</v>
      </c>
      <c r="AN5" s="83">
        <f t="shared" si="0"/>
        <v>0</v>
      </c>
      <c r="AO5" s="83">
        <f t="shared" si="0"/>
        <v>0</v>
      </c>
      <c r="AP5" s="83">
        <f t="shared" si="0"/>
        <v>0</v>
      </c>
      <c r="AQ5" s="83">
        <f t="shared" si="0"/>
        <v>0</v>
      </c>
      <c r="AR5" s="83">
        <f t="shared" si="0"/>
        <v>0</v>
      </c>
      <c r="AS5" s="83">
        <f t="shared" si="0"/>
        <v>0</v>
      </c>
      <c r="AT5" s="83">
        <f t="shared" si="0"/>
        <v>0</v>
      </c>
      <c r="AU5" s="83">
        <f t="shared" si="0"/>
        <v>0</v>
      </c>
      <c r="AV5" s="83">
        <f t="shared" si="0"/>
        <v>0</v>
      </c>
      <c r="AW5" s="83">
        <f t="shared" si="0"/>
        <v>0</v>
      </c>
      <c r="AX5" s="83">
        <f t="shared" si="0"/>
        <v>0</v>
      </c>
      <c r="AY5" s="83">
        <f t="shared" si="0"/>
        <v>0</v>
      </c>
      <c r="AZ5" s="83">
        <f t="shared" si="0"/>
        <v>0</v>
      </c>
      <c r="BA5" s="83">
        <f t="shared" si="0"/>
        <v>0</v>
      </c>
      <c r="BB5" s="83">
        <f t="shared" si="0"/>
        <v>0</v>
      </c>
      <c r="BC5" s="83">
        <f t="shared" si="0"/>
        <v>0</v>
      </c>
      <c r="BD5" s="83">
        <f t="shared" si="0"/>
        <v>0</v>
      </c>
      <c r="BE5" s="83">
        <f t="shared" si="0"/>
        <v>0</v>
      </c>
      <c r="BF5" s="83">
        <f t="shared" si="0"/>
        <v>0</v>
      </c>
      <c r="BG5" s="84">
        <f t="shared" si="0"/>
        <v>0</v>
      </c>
    </row>
    <row r="6" spans="2:59">
      <c r="B6" t="s">
        <v>232</v>
      </c>
      <c r="C6">
        <v>3</v>
      </c>
      <c r="E6" t="s">
        <v>450</v>
      </c>
      <c r="H6" s="129" t="s">
        <v>456</v>
      </c>
      <c r="I6" s="87">
        <f>IF(SPECIES!C29="x",9,IF(SPECIES!D29="x",3,IF(SPECIES!E29="x",1,"")))</f>
        <v>1</v>
      </c>
      <c r="J6" s="85">
        <f>_xlfn.IFNA(VLOOKUP(SPECIES!R29,Sheet1!$B$9:$C$13,2,FALSE),0)*$I6</f>
        <v>0</v>
      </c>
      <c r="K6" s="86">
        <f>_xlfn.IFNA(VLOOKUP(SPECIES!S29,Sheet1!$B$9:$C$13,2,FALSE),0)*$I6</f>
        <v>0</v>
      </c>
      <c r="L6" s="86">
        <f>_xlfn.IFNA(VLOOKUP(SPECIES!T29,Sheet1!$B$9:$C$13,2,FALSE),0)*$I6</f>
        <v>0</v>
      </c>
      <c r="M6" s="86">
        <f>_xlfn.IFNA(VLOOKUP(SPECIES!U29,Sheet1!$B$9:$C$13,2,FALSE),0)*$I6</f>
        <v>0</v>
      </c>
      <c r="N6" s="86">
        <f>_xlfn.IFNA(VLOOKUP(SPECIES!V29,Sheet1!$B$9:$C$13,2,FALSE),0)*$I6</f>
        <v>0</v>
      </c>
      <c r="O6" s="86">
        <f>_xlfn.IFNA(VLOOKUP(SPECIES!W29,Sheet1!$B$9:$C$13,2,FALSE),0)*$I6</f>
        <v>0</v>
      </c>
      <c r="P6" s="86">
        <f>_xlfn.IFNA(VLOOKUP(SPECIES!X29,Sheet1!$B$9:$C$13,2,FALSE),0)*$I6</f>
        <v>0</v>
      </c>
      <c r="Q6" s="86">
        <f>_xlfn.IFNA(VLOOKUP(SPECIES!Y29,Sheet1!$B$9:$C$13,2,FALSE),0)*$I6</f>
        <v>0</v>
      </c>
      <c r="R6" s="86">
        <f>_xlfn.IFNA(VLOOKUP(SPECIES!Z29,Sheet1!$B$9:$C$13,2,FALSE),0)*$I6</f>
        <v>0</v>
      </c>
      <c r="S6" s="86">
        <f>_xlfn.IFNA(VLOOKUP(SPECIES!AA29,Sheet1!$B$9:$C$13,2,FALSE),0)*$I6</f>
        <v>0</v>
      </c>
      <c r="T6" s="86">
        <f>_xlfn.IFNA(VLOOKUP(SPECIES!AB29,Sheet1!$B$9:$C$13,2,FALSE),0)*$I6</f>
        <v>0</v>
      </c>
      <c r="U6" s="86">
        <f>_xlfn.IFNA(VLOOKUP(SPECIES!AC29,Sheet1!$B$9:$C$13,2,FALSE),0)*$I6</f>
        <v>0</v>
      </c>
      <c r="V6" s="86">
        <f>_xlfn.IFNA(VLOOKUP(SPECIES!AD29,Sheet1!$B$9:$C$13,2,FALSE),0)*$I6</f>
        <v>0</v>
      </c>
      <c r="W6" s="86">
        <f>_xlfn.IFNA(VLOOKUP(SPECIES!AE29,Sheet1!$B$9:$C$13,2,FALSE),0)*$I6</f>
        <v>0</v>
      </c>
      <c r="X6" s="86">
        <f>_xlfn.IFNA(VLOOKUP(SPECIES!AF29,Sheet1!$B$9:$C$13,2,FALSE),0)*$I6</f>
        <v>0</v>
      </c>
      <c r="Y6" s="86">
        <f>_xlfn.IFNA(VLOOKUP(SPECIES!AG29,Sheet1!$B$9:$C$13,2,FALSE),0)*$I6</f>
        <v>0</v>
      </c>
      <c r="Z6" s="86">
        <f>_xlfn.IFNA(VLOOKUP(SPECIES!AH29,Sheet1!$B$9:$C$13,2,FALSE),0)*$I6</f>
        <v>0</v>
      </c>
      <c r="AA6" s="86">
        <f>_xlfn.IFNA(VLOOKUP(SPECIES!AI29,Sheet1!$B$9:$C$13,2,FALSE),0)*$I6</f>
        <v>0</v>
      </c>
      <c r="AB6" s="86">
        <f>_xlfn.IFNA(VLOOKUP(SPECIES!AJ29,Sheet1!$B$9:$C$13,2,FALSE),0)*$I6</f>
        <v>0</v>
      </c>
      <c r="AC6" s="86">
        <f>_xlfn.IFNA(VLOOKUP(SPECIES!AK29,Sheet1!$B$9:$C$13,2,FALSE),0)*$I6</f>
        <v>0</v>
      </c>
      <c r="AD6" s="86">
        <f>_xlfn.IFNA(VLOOKUP(SPECIES!AL29,Sheet1!$B$9:$C$13,2,FALSE),0)*$I6</f>
        <v>0</v>
      </c>
      <c r="AE6" s="86">
        <f>_xlfn.IFNA(VLOOKUP(SPECIES!AM29,Sheet1!$B$9:$C$13,2,FALSE),0)*$I6</f>
        <v>0</v>
      </c>
      <c r="AF6" s="86">
        <f>_xlfn.IFNA(VLOOKUP(SPECIES!AN29,Sheet1!$B$9:$C$13,2,FALSE),0)*$I6</f>
        <v>0</v>
      </c>
      <c r="AG6" s="86">
        <f>_xlfn.IFNA(VLOOKUP(SPECIES!AO29,Sheet1!$B$9:$C$13,2,FALSE),0)*$I6</f>
        <v>0</v>
      </c>
      <c r="AH6" s="86">
        <f>_xlfn.IFNA(VLOOKUP(SPECIES!AP29,Sheet1!$B$9:$C$13,2,FALSE),0)*$I6</f>
        <v>0</v>
      </c>
      <c r="AI6" s="86">
        <f>_xlfn.IFNA(VLOOKUP(SPECIES!AQ29,Sheet1!$B$9:$C$13,2,FALSE),0)*$I6</f>
        <v>0</v>
      </c>
      <c r="AJ6" s="86">
        <f>_xlfn.IFNA(VLOOKUP(SPECIES!AR29,Sheet1!$B$9:$C$13,2,FALSE),0)*$I6</f>
        <v>0</v>
      </c>
      <c r="AK6" s="86">
        <f>_xlfn.IFNA(VLOOKUP(SPECIES!AS29,Sheet1!$B$9:$C$13,2,FALSE),0)*$I6</f>
        <v>0</v>
      </c>
      <c r="AL6" s="86">
        <f>_xlfn.IFNA(VLOOKUP(SPECIES!AT29,Sheet1!$B$9:$C$13,2,FALSE),0)*$I6</f>
        <v>0</v>
      </c>
      <c r="AM6" s="86">
        <f>_xlfn.IFNA(VLOOKUP(SPECIES!AU29,Sheet1!$B$9:$C$13,2,FALSE),0)*$I6</f>
        <v>0</v>
      </c>
      <c r="AN6" s="86">
        <f>_xlfn.IFNA(VLOOKUP(SPECIES!AV29,Sheet1!$B$9:$C$13,2,FALSE),0)*$I6</f>
        <v>0</v>
      </c>
      <c r="AO6" s="86">
        <f>_xlfn.IFNA(VLOOKUP(SPECIES!AW29,Sheet1!$B$9:$C$13,2,FALSE),0)*$I6</f>
        <v>0</v>
      </c>
      <c r="AP6" s="86">
        <f>_xlfn.IFNA(VLOOKUP(SPECIES!AX29,Sheet1!$B$9:$C$13,2,FALSE),0)*$I6</f>
        <v>0</v>
      </c>
      <c r="AQ6" s="86">
        <f>_xlfn.IFNA(VLOOKUP(SPECIES!AY29,Sheet1!$B$9:$C$13,2,FALSE),0)*$I6</f>
        <v>0</v>
      </c>
      <c r="AR6" s="86">
        <f>_xlfn.IFNA(VLOOKUP(SPECIES!AZ29,Sheet1!$B$9:$C$13,2,FALSE),0)*$I6</f>
        <v>0</v>
      </c>
      <c r="AS6" s="86">
        <f>_xlfn.IFNA(VLOOKUP(SPECIES!BA29,Sheet1!$B$9:$C$13,2,FALSE),0)*$I6</f>
        <v>0</v>
      </c>
      <c r="AT6" s="86">
        <f>_xlfn.IFNA(VLOOKUP(SPECIES!BB29,Sheet1!$B$9:$C$13,2,FALSE),0)*$I6</f>
        <v>0</v>
      </c>
      <c r="AU6" s="86">
        <f>_xlfn.IFNA(VLOOKUP(SPECIES!BC29,Sheet1!$B$9:$C$13,2,FALSE),0)*$I6</f>
        <v>0</v>
      </c>
      <c r="AV6" s="86">
        <f>_xlfn.IFNA(VLOOKUP(SPECIES!BD29,Sheet1!$B$9:$C$13,2,FALSE),0)*$I6</f>
        <v>0</v>
      </c>
      <c r="AW6" s="86">
        <f>_xlfn.IFNA(VLOOKUP(SPECIES!BE29,Sheet1!$B$9:$C$13,2,FALSE),0)*$I6</f>
        <v>0</v>
      </c>
      <c r="AX6" s="86">
        <f>_xlfn.IFNA(VLOOKUP(SPECIES!BF29,Sheet1!$B$9:$C$13,2,FALSE),0)*$I6</f>
        <v>0</v>
      </c>
      <c r="AY6" s="86">
        <f>_xlfn.IFNA(VLOOKUP(SPECIES!BG29,Sheet1!$B$9:$C$13,2,FALSE),0)*$I6</f>
        <v>0</v>
      </c>
      <c r="AZ6" s="86">
        <f>_xlfn.IFNA(VLOOKUP(SPECIES!BH29,Sheet1!$B$9:$C$13,2,FALSE),0)*$I6</f>
        <v>0</v>
      </c>
      <c r="BA6" s="86">
        <f>_xlfn.IFNA(VLOOKUP(SPECIES!BI29,Sheet1!$B$9:$C$13,2,FALSE),0)*$I6</f>
        <v>0</v>
      </c>
      <c r="BB6" s="86">
        <f>_xlfn.IFNA(VLOOKUP(SPECIES!BJ29,Sheet1!$B$9:$C$13,2,FALSE),0)*$I6</f>
        <v>0</v>
      </c>
      <c r="BC6" s="86">
        <f>_xlfn.IFNA(VLOOKUP(SPECIES!BK29,Sheet1!$B$9:$C$13,2,FALSE),0)*$I6</f>
        <v>0</v>
      </c>
      <c r="BD6" s="86">
        <f>_xlfn.IFNA(VLOOKUP(SPECIES!BL29,Sheet1!$B$9:$C$13,2,FALSE),0)*$I6</f>
        <v>0</v>
      </c>
      <c r="BE6" s="86">
        <f>_xlfn.IFNA(VLOOKUP(SPECIES!BM29,Sheet1!$B$9:$C$13,2,FALSE),0)*$I6</f>
        <v>0</v>
      </c>
      <c r="BF6" s="86">
        <f>_xlfn.IFNA(VLOOKUP(SPECIES!BN29,Sheet1!$B$9:$C$13,2,FALSE),0)*$I6</f>
        <v>0</v>
      </c>
      <c r="BG6" s="87">
        <f>_xlfn.IFNA(VLOOKUP(SPECIES!BO29,Sheet1!$B$9:$C$13,2,FALSE),0)*$I6</f>
        <v>0</v>
      </c>
    </row>
    <row r="7" spans="2:59">
      <c r="B7" t="s">
        <v>233</v>
      </c>
      <c r="C7">
        <v>1</v>
      </c>
      <c r="H7" s="130"/>
      <c r="I7" s="89">
        <f>IF(SPECIES!C30="x",9,IF(SPECIES!D30="x",3,IF(SPECIES!E30="x",1,"")))</f>
        <v>9</v>
      </c>
      <c r="J7" s="88">
        <f>_xlfn.IFNA(VLOOKUP(SPECIES!R30,Sheet1!$B$9:$C$13,2,FALSE),0)*$I7</f>
        <v>0</v>
      </c>
      <c r="K7" s="8">
        <f>_xlfn.IFNA(VLOOKUP(SPECIES!S30,Sheet1!$B$9:$C$13,2,FALSE),0)*$I7</f>
        <v>0</v>
      </c>
      <c r="L7" s="8">
        <f>_xlfn.IFNA(VLOOKUP(SPECIES!T30,Sheet1!$B$9:$C$13,2,FALSE),0)*$I7</f>
        <v>0</v>
      </c>
      <c r="M7" s="8">
        <f>_xlfn.IFNA(VLOOKUP(SPECIES!U30,Sheet1!$B$9:$C$13,2,FALSE),0)*$I7</f>
        <v>0</v>
      </c>
      <c r="N7" s="8">
        <f>_xlfn.IFNA(VLOOKUP(SPECIES!V30,Sheet1!$B$9:$C$13,2,FALSE),0)*$I7</f>
        <v>0</v>
      </c>
      <c r="O7" s="8">
        <f>_xlfn.IFNA(VLOOKUP(SPECIES!W30,Sheet1!$B$9:$C$13,2,FALSE),0)*$I7</f>
        <v>0</v>
      </c>
      <c r="P7" s="8">
        <f>_xlfn.IFNA(VLOOKUP(SPECIES!X30,Sheet1!$B$9:$C$13,2,FALSE),0)*$I7</f>
        <v>0</v>
      </c>
      <c r="Q7" s="8">
        <f>_xlfn.IFNA(VLOOKUP(SPECIES!Y30,Sheet1!$B$9:$C$13,2,FALSE),0)*$I7</f>
        <v>0</v>
      </c>
      <c r="R7" s="8">
        <f>_xlfn.IFNA(VLOOKUP(SPECIES!Z30,Sheet1!$B$9:$C$13,2,FALSE),0)*$I7</f>
        <v>0</v>
      </c>
      <c r="S7" s="8">
        <f>_xlfn.IFNA(VLOOKUP(SPECIES!AA30,Sheet1!$B$9:$C$13,2,FALSE),0)*$I7</f>
        <v>0</v>
      </c>
      <c r="T7" s="8">
        <f>_xlfn.IFNA(VLOOKUP(SPECIES!AB30,Sheet1!$B$9:$C$13,2,FALSE),0)*$I7</f>
        <v>0</v>
      </c>
      <c r="U7" s="8">
        <f>_xlfn.IFNA(VLOOKUP(SPECIES!AC30,Sheet1!$B$9:$C$13,2,FALSE),0)*$I7</f>
        <v>0</v>
      </c>
      <c r="V7" s="8">
        <f>_xlfn.IFNA(VLOOKUP(SPECIES!AD30,Sheet1!$B$9:$C$13,2,FALSE),0)*$I7</f>
        <v>0</v>
      </c>
      <c r="W7" s="8">
        <f>_xlfn.IFNA(VLOOKUP(SPECIES!AE30,Sheet1!$B$9:$C$13,2,FALSE),0)*$I7</f>
        <v>0</v>
      </c>
      <c r="X7" s="8">
        <f>_xlfn.IFNA(VLOOKUP(SPECIES!AF30,Sheet1!$B$9:$C$13,2,FALSE),0)*$I7</f>
        <v>0</v>
      </c>
      <c r="Y7" s="8">
        <f>_xlfn.IFNA(VLOOKUP(SPECIES!AG30,Sheet1!$B$9:$C$13,2,FALSE),0)*$I7</f>
        <v>0</v>
      </c>
      <c r="Z7" s="8">
        <f>_xlfn.IFNA(VLOOKUP(SPECIES!AH30,Sheet1!$B$9:$C$13,2,FALSE),0)*$I7</f>
        <v>0</v>
      </c>
      <c r="AA7" s="8">
        <f>_xlfn.IFNA(VLOOKUP(SPECIES!AI30,Sheet1!$B$9:$C$13,2,FALSE),0)*$I7</f>
        <v>0</v>
      </c>
      <c r="AB7" s="8">
        <f>_xlfn.IFNA(VLOOKUP(SPECIES!AJ30,Sheet1!$B$9:$C$13,2,FALSE),0)*$I7</f>
        <v>0</v>
      </c>
      <c r="AC7" s="8">
        <f>_xlfn.IFNA(VLOOKUP(SPECIES!AK30,Sheet1!$B$9:$C$13,2,FALSE),0)*$I7</f>
        <v>0</v>
      </c>
      <c r="AD7" s="8">
        <f>_xlfn.IFNA(VLOOKUP(SPECIES!AL30,Sheet1!$B$9:$C$13,2,FALSE),0)*$I7</f>
        <v>0</v>
      </c>
      <c r="AE7" s="8">
        <f>_xlfn.IFNA(VLOOKUP(SPECIES!AM30,Sheet1!$B$9:$C$13,2,FALSE),0)*$I7</f>
        <v>0</v>
      </c>
      <c r="AF7" s="8">
        <f>_xlfn.IFNA(VLOOKUP(SPECIES!AN30,Sheet1!$B$9:$C$13,2,FALSE),0)*$I7</f>
        <v>0</v>
      </c>
      <c r="AG7" s="8">
        <f>_xlfn.IFNA(VLOOKUP(SPECIES!AO30,Sheet1!$B$9:$C$13,2,FALSE),0)*$I7</f>
        <v>0</v>
      </c>
      <c r="AH7" s="8">
        <f>_xlfn.IFNA(VLOOKUP(SPECIES!AP30,Sheet1!$B$9:$C$13,2,FALSE),0)*$I7</f>
        <v>0</v>
      </c>
      <c r="AI7" s="8">
        <f>_xlfn.IFNA(VLOOKUP(SPECIES!AQ30,Sheet1!$B$9:$C$13,2,FALSE),0)*$I7</f>
        <v>0</v>
      </c>
      <c r="AJ7" s="8">
        <f>_xlfn.IFNA(VLOOKUP(SPECIES!AR30,Sheet1!$B$9:$C$13,2,FALSE),0)*$I7</f>
        <v>0</v>
      </c>
      <c r="AK7" s="8">
        <f>_xlfn.IFNA(VLOOKUP(SPECIES!AS30,Sheet1!$B$9:$C$13,2,FALSE),0)*$I7</f>
        <v>0</v>
      </c>
      <c r="AL7" s="8">
        <f>_xlfn.IFNA(VLOOKUP(SPECIES!AT30,Sheet1!$B$9:$C$13,2,FALSE),0)*$I7</f>
        <v>0</v>
      </c>
      <c r="AM7" s="8">
        <f>_xlfn.IFNA(VLOOKUP(SPECIES!AU30,Sheet1!$B$9:$C$13,2,FALSE),0)*$I7</f>
        <v>0</v>
      </c>
      <c r="AN7" s="8">
        <f>_xlfn.IFNA(VLOOKUP(SPECIES!AV30,Sheet1!$B$9:$C$13,2,FALSE),0)*$I7</f>
        <v>0</v>
      </c>
      <c r="AO7" s="8">
        <f>_xlfn.IFNA(VLOOKUP(SPECIES!AW30,Sheet1!$B$9:$C$13,2,FALSE),0)*$I7</f>
        <v>0</v>
      </c>
      <c r="AP7" s="8">
        <f>_xlfn.IFNA(VLOOKUP(SPECIES!AX30,Sheet1!$B$9:$C$13,2,FALSE),0)*$I7</f>
        <v>0</v>
      </c>
      <c r="AQ7" s="8">
        <f>_xlfn.IFNA(VLOOKUP(SPECIES!AY30,Sheet1!$B$9:$C$13,2,FALSE),0)*$I7</f>
        <v>0</v>
      </c>
      <c r="AR7" s="8">
        <f>_xlfn.IFNA(VLOOKUP(SPECIES!AZ30,Sheet1!$B$9:$C$13,2,FALSE),0)*$I7</f>
        <v>0</v>
      </c>
      <c r="AS7" s="8">
        <f>_xlfn.IFNA(VLOOKUP(SPECIES!BA30,Sheet1!$B$9:$C$13,2,FALSE),0)*$I7</f>
        <v>0</v>
      </c>
      <c r="AT7" s="8">
        <f>_xlfn.IFNA(VLOOKUP(SPECIES!BB30,Sheet1!$B$9:$C$13,2,FALSE),0)*$I7</f>
        <v>0</v>
      </c>
      <c r="AU7" s="8">
        <f>_xlfn.IFNA(VLOOKUP(SPECIES!BC30,Sheet1!$B$9:$C$13,2,FALSE),0)*$I7</f>
        <v>0</v>
      </c>
      <c r="AV7" s="8">
        <f>_xlfn.IFNA(VLOOKUP(SPECIES!BD30,Sheet1!$B$9:$C$13,2,FALSE),0)*$I7</f>
        <v>0</v>
      </c>
      <c r="AW7" s="8">
        <f>_xlfn.IFNA(VLOOKUP(SPECIES!BE30,Sheet1!$B$9:$C$13,2,FALSE),0)*$I7</f>
        <v>0</v>
      </c>
      <c r="AX7" s="8">
        <f>_xlfn.IFNA(VLOOKUP(SPECIES!BF30,Sheet1!$B$9:$C$13,2,FALSE),0)*$I7</f>
        <v>0</v>
      </c>
      <c r="AY7" s="8">
        <f>_xlfn.IFNA(VLOOKUP(SPECIES!BG30,Sheet1!$B$9:$C$13,2,FALSE),0)*$I7</f>
        <v>0</v>
      </c>
      <c r="AZ7" s="8">
        <f>_xlfn.IFNA(VLOOKUP(SPECIES!BH30,Sheet1!$B$9:$C$13,2,FALSE),0)*$I7</f>
        <v>0</v>
      </c>
      <c r="BA7" s="8">
        <f>_xlfn.IFNA(VLOOKUP(SPECIES!BI30,Sheet1!$B$9:$C$13,2,FALSE),0)*$I7</f>
        <v>0</v>
      </c>
      <c r="BB7" s="8">
        <f>_xlfn.IFNA(VLOOKUP(SPECIES!BJ30,Sheet1!$B$9:$C$13,2,FALSE),0)*$I7</f>
        <v>0</v>
      </c>
      <c r="BC7" s="8">
        <f>_xlfn.IFNA(VLOOKUP(SPECIES!BK30,Sheet1!$B$9:$C$13,2,FALSE),0)*$I7</f>
        <v>0</v>
      </c>
      <c r="BD7" s="8">
        <f>_xlfn.IFNA(VLOOKUP(SPECIES!BL30,Sheet1!$B$9:$C$13,2,FALSE),0)*$I7</f>
        <v>0</v>
      </c>
      <c r="BE7" s="8">
        <f>_xlfn.IFNA(VLOOKUP(SPECIES!BM30,Sheet1!$B$9:$C$13,2,FALSE),0)*$I7</f>
        <v>0</v>
      </c>
      <c r="BF7" s="8">
        <f>_xlfn.IFNA(VLOOKUP(SPECIES!BN30,Sheet1!$B$9:$C$13,2,FALSE),0)*$I7</f>
        <v>0</v>
      </c>
      <c r="BG7" s="89">
        <f>_xlfn.IFNA(VLOOKUP(SPECIES!BO30,Sheet1!$B$9:$C$13,2,FALSE),0)*$I7</f>
        <v>0</v>
      </c>
    </row>
    <row r="8" spans="2:59">
      <c r="H8" s="130"/>
      <c r="I8" s="89">
        <f>IF(SPECIES!C31="x",9,IF(SPECIES!D31="x",3,IF(SPECIES!E31="x",1,"")))</f>
        <v>9</v>
      </c>
      <c r="J8" s="88">
        <f>_xlfn.IFNA(VLOOKUP(SPECIES!R31,Sheet1!$B$9:$C$13,2,FALSE),0)*$I8</f>
        <v>0</v>
      </c>
      <c r="K8" s="8">
        <f>_xlfn.IFNA(VLOOKUP(SPECIES!S31,Sheet1!$B$9:$C$13,2,FALSE),0)*$I8</f>
        <v>0</v>
      </c>
      <c r="L8" s="8">
        <f>_xlfn.IFNA(VLOOKUP(SPECIES!T31,Sheet1!$B$9:$C$13,2,FALSE),0)*$I8</f>
        <v>0</v>
      </c>
      <c r="M8" s="8">
        <f>_xlfn.IFNA(VLOOKUP(SPECIES!U31,Sheet1!$B$9:$C$13,2,FALSE),0)*$I8</f>
        <v>0</v>
      </c>
      <c r="N8" s="8">
        <f>_xlfn.IFNA(VLOOKUP(SPECIES!V31,Sheet1!$B$9:$C$13,2,FALSE),0)*$I8</f>
        <v>0</v>
      </c>
      <c r="O8" s="8">
        <f>_xlfn.IFNA(VLOOKUP(SPECIES!W31,Sheet1!$B$9:$C$13,2,FALSE),0)*$I8</f>
        <v>0</v>
      </c>
      <c r="P8" s="8">
        <f>_xlfn.IFNA(VLOOKUP(SPECIES!X31,Sheet1!$B$9:$C$13,2,FALSE),0)*$I8</f>
        <v>0</v>
      </c>
      <c r="Q8" s="8">
        <f>_xlfn.IFNA(VLOOKUP(SPECIES!Y31,Sheet1!$B$9:$C$13,2,FALSE),0)*$I8</f>
        <v>0</v>
      </c>
      <c r="R8" s="8">
        <f>_xlfn.IFNA(VLOOKUP(SPECIES!Z31,Sheet1!$B$9:$C$13,2,FALSE),0)*$I8</f>
        <v>0</v>
      </c>
      <c r="S8" s="8">
        <f>_xlfn.IFNA(VLOOKUP(SPECIES!AA31,Sheet1!$B$9:$C$13,2,FALSE),0)*$I8</f>
        <v>0</v>
      </c>
      <c r="T8" s="8">
        <f>_xlfn.IFNA(VLOOKUP(SPECIES!AB31,Sheet1!$B$9:$C$13,2,FALSE),0)*$I8</f>
        <v>0</v>
      </c>
      <c r="U8" s="8">
        <f>_xlfn.IFNA(VLOOKUP(SPECIES!AC31,Sheet1!$B$9:$C$13,2,FALSE),0)*$I8</f>
        <v>0</v>
      </c>
      <c r="V8" s="8">
        <f>_xlfn.IFNA(VLOOKUP(SPECIES!AD31,Sheet1!$B$9:$C$13,2,FALSE),0)*$I8</f>
        <v>0</v>
      </c>
      <c r="W8" s="8">
        <f>_xlfn.IFNA(VLOOKUP(SPECIES!AE31,Sheet1!$B$9:$C$13,2,FALSE),0)*$I8</f>
        <v>0</v>
      </c>
      <c r="X8" s="8">
        <f>_xlfn.IFNA(VLOOKUP(SPECIES!AF31,Sheet1!$B$9:$C$13,2,FALSE),0)*$I8</f>
        <v>0</v>
      </c>
      <c r="Y8" s="8">
        <f>_xlfn.IFNA(VLOOKUP(SPECIES!AG31,Sheet1!$B$9:$C$13,2,FALSE),0)*$I8</f>
        <v>0</v>
      </c>
      <c r="Z8" s="8">
        <f>_xlfn.IFNA(VLOOKUP(SPECIES!AH31,Sheet1!$B$9:$C$13,2,FALSE),0)*$I8</f>
        <v>0</v>
      </c>
      <c r="AA8" s="8">
        <f>_xlfn.IFNA(VLOOKUP(SPECIES!AI31,Sheet1!$B$9:$C$13,2,FALSE),0)*$I8</f>
        <v>0</v>
      </c>
      <c r="AB8" s="8">
        <f>_xlfn.IFNA(VLOOKUP(SPECIES!AJ31,Sheet1!$B$9:$C$13,2,FALSE),0)*$I8</f>
        <v>0</v>
      </c>
      <c r="AC8" s="8">
        <f>_xlfn.IFNA(VLOOKUP(SPECIES!AK31,Sheet1!$B$9:$C$13,2,FALSE),0)*$I8</f>
        <v>0</v>
      </c>
      <c r="AD8" s="8">
        <f>_xlfn.IFNA(VLOOKUP(SPECIES!AL31,Sheet1!$B$9:$C$13,2,FALSE),0)*$I8</f>
        <v>0</v>
      </c>
      <c r="AE8" s="8">
        <f>_xlfn.IFNA(VLOOKUP(SPECIES!AM31,Sheet1!$B$9:$C$13,2,FALSE),0)*$I8</f>
        <v>0</v>
      </c>
      <c r="AF8" s="8">
        <f>_xlfn.IFNA(VLOOKUP(SPECIES!AN31,Sheet1!$B$9:$C$13,2,FALSE),0)*$I8</f>
        <v>0</v>
      </c>
      <c r="AG8" s="8">
        <f>_xlfn.IFNA(VLOOKUP(SPECIES!AO31,Sheet1!$B$9:$C$13,2,FALSE),0)*$I8</f>
        <v>0</v>
      </c>
      <c r="AH8" s="8">
        <f>_xlfn.IFNA(VLOOKUP(SPECIES!AP31,Sheet1!$B$9:$C$13,2,FALSE),0)*$I8</f>
        <v>0</v>
      </c>
      <c r="AI8" s="8">
        <f>_xlfn.IFNA(VLOOKUP(SPECIES!AQ31,Sheet1!$B$9:$C$13,2,FALSE),0)*$I8</f>
        <v>0</v>
      </c>
      <c r="AJ8" s="8">
        <f>_xlfn.IFNA(VLOOKUP(SPECIES!AR31,Sheet1!$B$9:$C$13,2,FALSE),0)*$I8</f>
        <v>0</v>
      </c>
      <c r="AK8" s="8">
        <f>_xlfn.IFNA(VLOOKUP(SPECIES!AS31,Sheet1!$B$9:$C$13,2,FALSE),0)*$I8</f>
        <v>0</v>
      </c>
      <c r="AL8" s="8">
        <f>_xlfn.IFNA(VLOOKUP(SPECIES!AT31,Sheet1!$B$9:$C$13,2,FALSE),0)*$I8</f>
        <v>0</v>
      </c>
      <c r="AM8" s="8">
        <f>_xlfn.IFNA(VLOOKUP(SPECIES!AU31,Sheet1!$B$9:$C$13,2,FALSE),0)*$I8</f>
        <v>0</v>
      </c>
      <c r="AN8" s="8">
        <f>_xlfn.IFNA(VLOOKUP(SPECIES!AV31,Sheet1!$B$9:$C$13,2,FALSE),0)*$I8</f>
        <v>0</v>
      </c>
      <c r="AO8" s="8">
        <f>_xlfn.IFNA(VLOOKUP(SPECIES!AW31,Sheet1!$B$9:$C$13,2,FALSE),0)*$I8</f>
        <v>0</v>
      </c>
      <c r="AP8" s="8">
        <f>_xlfn.IFNA(VLOOKUP(SPECIES!AX31,Sheet1!$B$9:$C$13,2,FALSE),0)*$I8</f>
        <v>0</v>
      </c>
      <c r="AQ8" s="8">
        <f>_xlfn.IFNA(VLOOKUP(SPECIES!AY31,Sheet1!$B$9:$C$13,2,FALSE),0)*$I8</f>
        <v>0</v>
      </c>
      <c r="AR8" s="8">
        <f>_xlfn.IFNA(VLOOKUP(SPECIES!AZ31,Sheet1!$B$9:$C$13,2,FALSE),0)*$I8</f>
        <v>0</v>
      </c>
      <c r="AS8" s="8">
        <f>_xlfn.IFNA(VLOOKUP(SPECIES!BA31,Sheet1!$B$9:$C$13,2,FALSE),0)*$I8</f>
        <v>0</v>
      </c>
      <c r="AT8" s="8">
        <f>_xlfn.IFNA(VLOOKUP(SPECIES!BB31,Sheet1!$B$9:$C$13,2,FALSE),0)*$I8</f>
        <v>0</v>
      </c>
      <c r="AU8" s="8">
        <f>_xlfn.IFNA(VLOOKUP(SPECIES!BC31,Sheet1!$B$9:$C$13,2,FALSE),0)*$I8</f>
        <v>0</v>
      </c>
      <c r="AV8" s="8">
        <f>_xlfn.IFNA(VLOOKUP(SPECIES!BD31,Sheet1!$B$9:$C$13,2,FALSE),0)*$I8</f>
        <v>0</v>
      </c>
      <c r="AW8" s="8">
        <f>_xlfn.IFNA(VLOOKUP(SPECIES!BE31,Sheet1!$B$9:$C$13,2,FALSE),0)*$I8</f>
        <v>0</v>
      </c>
      <c r="AX8" s="8">
        <f>_xlfn.IFNA(VLOOKUP(SPECIES!BF31,Sheet1!$B$9:$C$13,2,FALSE),0)*$I8</f>
        <v>0</v>
      </c>
      <c r="AY8" s="8">
        <f>_xlfn.IFNA(VLOOKUP(SPECIES!BG31,Sheet1!$B$9:$C$13,2,FALSE),0)*$I8</f>
        <v>0</v>
      </c>
      <c r="AZ8" s="8">
        <f>_xlfn.IFNA(VLOOKUP(SPECIES!BH31,Sheet1!$B$9:$C$13,2,FALSE),0)*$I8</f>
        <v>0</v>
      </c>
      <c r="BA8" s="8">
        <f>_xlfn.IFNA(VLOOKUP(SPECIES!BI31,Sheet1!$B$9:$C$13,2,FALSE),0)*$I8</f>
        <v>0</v>
      </c>
      <c r="BB8" s="8">
        <f>_xlfn.IFNA(VLOOKUP(SPECIES!BJ31,Sheet1!$B$9:$C$13,2,FALSE),0)*$I8</f>
        <v>0</v>
      </c>
      <c r="BC8" s="8">
        <f>_xlfn.IFNA(VLOOKUP(SPECIES!BK31,Sheet1!$B$9:$C$13,2,FALSE),0)*$I8</f>
        <v>0</v>
      </c>
      <c r="BD8" s="8">
        <f>_xlfn.IFNA(VLOOKUP(SPECIES!BL31,Sheet1!$B$9:$C$13,2,FALSE),0)*$I8</f>
        <v>0</v>
      </c>
      <c r="BE8" s="8">
        <f>_xlfn.IFNA(VLOOKUP(SPECIES!BM31,Sheet1!$B$9:$C$13,2,FALSE),0)*$I8</f>
        <v>0</v>
      </c>
      <c r="BF8" s="8">
        <f>_xlfn.IFNA(VLOOKUP(SPECIES!BN31,Sheet1!$B$9:$C$13,2,FALSE),0)*$I8</f>
        <v>0</v>
      </c>
      <c r="BG8" s="89">
        <f>_xlfn.IFNA(VLOOKUP(SPECIES!BO31,Sheet1!$B$9:$C$13,2,FALSE),0)*$I8</f>
        <v>0</v>
      </c>
    </row>
    <row r="9" spans="2:59">
      <c r="B9" t="s">
        <v>436</v>
      </c>
      <c r="C9">
        <v>16</v>
      </c>
      <c r="H9" s="130"/>
      <c r="I9" s="89">
        <f>IF(SPECIES!C32="x",9,IF(SPECIES!D32="x",3,IF(SPECIES!E32="x",1,"")))</f>
        <v>3</v>
      </c>
      <c r="J9" s="88">
        <f>_xlfn.IFNA(VLOOKUP(SPECIES!R32,Sheet1!$B$9:$C$13,2,FALSE),0)*$I9</f>
        <v>0</v>
      </c>
      <c r="K9" s="8">
        <f>_xlfn.IFNA(VLOOKUP(SPECIES!S32,Sheet1!$B$9:$C$13,2,FALSE),0)*$I9</f>
        <v>0</v>
      </c>
      <c r="L9" s="8">
        <f>_xlfn.IFNA(VLOOKUP(SPECIES!T32,Sheet1!$B$9:$C$13,2,FALSE),0)*$I9</f>
        <v>0</v>
      </c>
      <c r="M9" s="8">
        <f>_xlfn.IFNA(VLOOKUP(SPECIES!U32,Sheet1!$B$9:$C$13,2,FALSE),0)*$I9</f>
        <v>0</v>
      </c>
      <c r="N9" s="8">
        <f>_xlfn.IFNA(VLOOKUP(SPECIES!V32,Sheet1!$B$9:$C$13,2,FALSE),0)*$I9</f>
        <v>0</v>
      </c>
      <c r="O9" s="8">
        <f>_xlfn.IFNA(VLOOKUP(SPECIES!W32,Sheet1!$B$9:$C$13,2,FALSE),0)*$I9</f>
        <v>0</v>
      </c>
      <c r="P9" s="8">
        <f>_xlfn.IFNA(VLOOKUP(SPECIES!X32,Sheet1!$B$9:$C$13,2,FALSE),0)*$I9</f>
        <v>0</v>
      </c>
      <c r="Q9" s="8">
        <f>_xlfn.IFNA(VLOOKUP(SPECIES!Y32,Sheet1!$B$9:$C$13,2,FALSE),0)*$I9</f>
        <v>0</v>
      </c>
      <c r="R9" s="8">
        <f>_xlfn.IFNA(VLOOKUP(SPECIES!Z32,Sheet1!$B$9:$C$13,2,FALSE),0)*$I9</f>
        <v>0</v>
      </c>
      <c r="S9" s="8">
        <f>_xlfn.IFNA(VLOOKUP(SPECIES!AA32,Sheet1!$B$9:$C$13,2,FALSE),0)*$I9</f>
        <v>0</v>
      </c>
      <c r="T9" s="8">
        <f>_xlfn.IFNA(VLOOKUP(SPECIES!AB32,Sheet1!$B$9:$C$13,2,FALSE),0)*$I9</f>
        <v>0</v>
      </c>
      <c r="U9" s="8">
        <f>_xlfn.IFNA(VLOOKUP(SPECIES!AC32,Sheet1!$B$9:$C$13,2,FALSE),0)*$I9</f>
        <v>0</v>
      </c>
      <c r="V9" s="8">
        <f>_xlfn.IFNA(VLOOKUP(SPECIES!AD32,Sheet1!$B$9:$C$13,2,FALSE),0)*$I9</f>
        <v>0</v>
      </c>
      <c r="W9" s="8">
        <f>_xlfn.IFNA(VLOOKUP(SPECIES!AE32,Sheet1!$B$9:$C$13,2,FALSE),0)*$I9</f>
        <v>0</v>
      </c>
      <c r="X9" s="8">
        <f>_xlfn.IFNA(VLOOKUP(SPECIES!AF32,Sheet1!$B$9:$C$13,2,FALSE),0)*$I9</f>
        <v>0</v>
      </c>
      <c r="Y9" s="8">
        <f>_xlfn.IFNA(VLOOKUP(SPECIES!AG32,Sheet1!$B$9:$C$13,2,FALSE),0)*$I9</f>
        <v>0</v>
      </c>
      <c r="Z9" s="8">
        <f>_xlfn.IFNA(VLOOKUP(SPECIES!AH32,Sheet1!$B$9:$C$13,2,FALSE),0)*$I9</f>
        <v>0</v>
      </c>
      <c r="AA9" s="8">
        <f>_xlfn.IFNA(VLOOKUP(SPECIES!AI32,Sheet1!$B$9:$C$13,2,FALSE),0)*$I9</f>
        <v>0</v>
      </c>
      <c r="AB9" s="8">
        <f>_xlfn.IFNA(VLOOKUP(SPECIES!AJ32,Sheet1!$B$9:$C$13,2,FALSE),0)*$I9</f>
        <v>0</v>
      </c>
      <c r="AC9" s="8">
        <f>_xlfn.IFNA(VLOOKUP(SPECIES!AK32,Sheet1!$B$9:$C$13,2,FALSE),0)*$I9</f>
        <v>0</v>
      </c>
      <c r="AD9" s="8">
        <f>_xlfn.IFNA(VLOOKUP(SPECIES!AL32,Sheet1!$B$9:$C$13,2,FALSE),0)*$I9</f>
        <v>0</v>
      </c>
      <c r="AE9" s="8">
        <f>_xlfn.IFNA(VLOOKUP(SPECIES!AM32,Sheet1!$B$9:$C$13,2,FALSE),0)*$I9</f>
        <v>0</v>
      </c>
      <c r="AF9" s="8">
        <f>_xlfn.IFNA(VLOOKUP(SPECIES!AN32,Sheet1!$B$9:$C$13,2,FALSE),0)*$I9</f>
        <v>0</v>
      </c>
      <c r="AG9" s="8">
        <f>_xlfn.IFNA(VLOOKUP(SPECIES!AO32,Sheet1!$B$9:$C$13,2,FALSE),0)*$I9</f>
        <v>0</v>
      </c>
      <c r="AH9" s="8">
        <f>_xlfn.IFNA(VLOOKUP(SPECIES!AP32,Sheet1!$B$9:$C$13,2,FALSE),0)*$I9</f>
        <v>0</v>
      </c>
      <c r="AI9" s="8">
        <f>_xlfn.IFNA(VLOOKUP(SPECIES!AQ32,Sheet1!$B$9:$C$13,2,FALSE),0)*$I9</f>
        <v>0</v>
      </c>
      <c r="AJ9" s="8">
        <f>_xlfn.IFNA(VLOOKUP(SPECIES!AR32,Sheet1!$B$9:$C$13,2,FALSE),0)*$I9</f>
        <v>0</v>
      </c>
      <c r="AK9" s="8">
        <f>_xlfn.IFNA(VLOOKUP(SPECIES!AS32,Sheet1!$B$9:$C$13,2,FALSE),0)*$I9</f>
        <v>0</v>
      </c>
      <c r="AL9" s="8">
        <f>_xlfn.IFNA(VLOOKUP(SPECIES!AT32,Sheet1!$B$9:$C$13,2,FALSE),0)*$I9</f>
        <v>0</v>
      </c>
      <c r="AM9" s="8">
        <f>_xlfn.IFNA(VLOOKUP(SPECIES!AU32,Sheet1!$B$9:$C$13,2,FALSE),0)*$I9</f>
        <v>0</v>
      </c>
      <c r="AN9" s="8">
        <f>_xlfn.IFNA(VLOOKUP(SPECIES!AV32,Sheet1!$B$9:$C$13,2,FALSE),0)*$I9</f>
        <v>0</v>
      </c>
      <c r="AO9" s="8">
        <f>_xlfn.IFNA(VLOOKUP(SPECIES!AW32,Sheet1!$B$9:$C$13,2,FALSE),0)*$I9</f>
        <v>0</v>
      </c>
      <c r="AP9" s="8">
        <f>_xlfn.IFNA(VLOOKUP(SPECIES!AX32,Sheet1!$B$9:$C$13,2,FALSE),0)*$I9</f>
        <v>0</v>
      </c>
      <c r="AQ9" s="8">
        <f>_xlfn.IFNA(VLOOKUP(SPECIES!AY32,Sheet1!$B$9:$C$13,2,FALSE),0)*$I9</f>
        <v>0</v>
      </c>
      <c r="AR9" s="8">
        <f>_xlfn.IFNA(VLOOKUP(SPECIES!AZ32,Sheet1!$B$9:$C$13,2,FALSE),0)*$I9</f>
        <v>0</v>
      </c>
      <c r="AS9" s="8">
        <f>_xlfn.IFNA(VLOOKUP(SPECIES!BA32,Sheet1!$B$9:$C$13,2,FALSE),0)*$I9</f>
        <v>0</v>
      </c>
      <c r="AT9" s="8">
        <f>_xlfn.IFNA(VLOOKUP(SPECIES!BB32,Sheet1!$B$9:$C$13,2,FALSE),0)*$I9</f>
        <v>0</v>
      </c>
      <c r="AU9" s="8">
        <f>_xlfn.IFNA(VLOOKUP(SPECIES!BC32,Sheet1!$B$9:$C$13,2,FALSE),0)*$I9</f>
        <v>0</v>
      </c>
      <c r="AV9" s="8">
        <f>_xlfn.IFNA(VLOOKUP(SPECIES!BD32,Sheet1!$B$9:$C$13,2,FALSE),0)*$I9</f>
        <v>0</v>
      </c>
      <c r="AW9" s="8">
        <f>_xlfn.IFNA(VLOOKUP(SPECIES!BE32,Sheet1!$B$9:$C$13,2,FALSE),0)*$I9</f>
        <v>0</v>
      </c>
      <c r="AX9" s="8">
        <f>_xlfn.IFNA(VLOOKUP(SPECIES!BF32,Sheet1!$B$9:$C$13,2,FALSE),0)*$I9</f>
        <v>0</v>
      </c>
      <c r="AY9" s="8">
        <f>_xlfn.IFNA(VLOOKUP(SPECIES!BG32,Sheet1!$B$9:$C$13,2,FALSE),0)*$I9</f>
        <v>0</v>
      </c>
      <c r="AZ9" s="8">
        <f>_xlfn.IFNA(VLOOKUP(SPECIES!BH32,Sheet1!$B$9:$C$13,2,FALSE),0)*$I9</f>
        <v>0</v>
      </c>
      <c r="BA9" s="8">
        <f>_xlfn.IFNA(VLOOKUP(SPECIES!BI32,Sheet1!$B$9:$C$13,2,FALSE),0)*$I9</f>
        <v>0</v>
      </c>
      <c r="BB9" s="8">
        <f>_xlfn.IFNA(VLOOKUP(SPECIES!BJ32,Sheet1!$B$9:$C$13,2,FALSE),0)*$I9</f>
        <v>0</v>
      </c>
      <c r="BC9" s="8">
        <f>_xlfn.IFNA(VLOOKUP(SPECIES!BK32,Sheet1!$B$9:$C$13,2,FALSE),0)*$I9</f>
        <v>0</v>
      </c>
      <c r="BD9" s="8">
        <f>_xlfn.IFNA(VLOOKUP(SPECIES!BL32,Sheet1!$B$9:$C$13,2,FALSE),0)*$I9</f>
        <v>0</v>
      </c>
      <c r="BE9" s="8">
        <f>_xlfn.IFNA(VLOOKUP(SPECIES!BM32,Sheet1!$B$9:$C$13,2,FALSE),0)*$I9</f>
        <v>0</v>
      </c>
      <c r="BF9" s="8">
        <f>_xlfn.IFNA(VLOOKUP(SPECIES!BN32,Sheet1!$B$9:$C$13,2,FALSE),0)*$I9</f>
        <v>0</v>
      </c>
      <c r="BG9" s="89">
        <f>_xlfn.IFNA(VLOOKUP(SPECIES!BO32,Sheet1!$B$9:$C$13,2,FALSE),0)*$I9</f>
        <v>0</v>
      </c>
    </row>
    <row r="10" spans="2:59">
      <c r="B10" t="s">
        <v>437</v>
      </c>
      <c r="C10">
        <v>8</v>
      </c>
      <c r="H10" s="130"/>
      <c r="I10" s="89">
        <f>IF(SPECIES!C33="x",9,IF(SPECIES!D33="x",3,IF(SPECIES!E33="x",1,"")))</f>
        <v>3</v>
      </c>
      <c r="J10" s="88">
        <f>_xlfn.IFNA(VLOOKUP(SPECIES!R33,Sheet1!$B$9:$C$13,2,FALSE),0)*$I10</f>
        <v>0</v>
      </c>
      <c r="K10" s="8">
        <f>_xlfn.IFNA(VLOOKUP(SPECIES!S33,Sheet1!$B$9:$C$13,2,FALSE),0)*$I10</f>
        <v>0</v>
      </c>
      <c r="L10" s="8">
        <f>_xlfn.IFNA(VLOOKUP(SPECIES!T33,Sheet1!$B$9:$C$13,2,FALSE),0)*$I10</f>
        <v>0</v>
      </c>
      <c r="M10" s="8">
        <f>_xlfn.IFNA(VLOOKUP(SPECIES!U33,Sheet1!$B$9:$C$13,2,FALSE),0)*$I10</f>
        <v>0</v>
      </c>
      <c r="N10" s="8">
        <f>_xlfn.IFNA(VLOOKUP(SPECIES!V33,Sheet1!$B$9:$C$13,2,FALSE),0)*$I10</f>
        <v>0</v>
      </c>
      <c r="O10" s="8">
        <f>_xlfn.IFNA(VLOOKUP(SPECIES!W33,Sheet1!$B$9:$C$13,2,FALSE),0)*$I10</f>
        <v>0</v>
      </c>
      <c r="P10" s="8">
        <f>_xlfn.IFNA(VLOOKUP(SPECIES!X33,Sheet1!$B$9:$C$13,2,FALSE),0)*$I10</f>
        <v>0</v>
      </c>
      <c r="Q10" s="8">
        <f>_xlfn.IFNA(VLOOKUP(SPECIES!Y33,Sheet1!$B$9:$C$13,2,FALSE),0)*$I10</f>
        <v>0</v>
      </c>
      <c r="R10" s="8">
        <f>_xlfn.IFNA(VLOOKUP(SPECIES!Z33,Sheet1!$B$9:$C$13,2,FALSE),0)*$I10</f>
        <v>0</v>
      </c>
      <c r="S10" s="8">
        <f>_xlfn.IFNA(VLOOKUP(SPECIES!AA33,Sheet1!$B$9:$C$13,2,FALSE),0)*$I10</f>
        <v>0</v>
      </c>
      <c r="T10" s="8">
        <f>_xlfn.IFNA(VLOOKUP(SPECIES!AB33,Sheet1!$B$9:$C$13,2,FALSE),0)*$I10</f>
        <v>0</v>
      </c>
      <c r="U10" s="8">
        <f>_xlfn.IFNA(VLOOKUP(SPECIES!AC33,Sheet1!$B$9:$C$13,2,FALSE),0)*$I10</f>
        <v>0</v>
      </c>
      <c r="V10" s="8">
        <f>_xlfn.IFNA(VLOOKUP(SPECIES!AD33,Sheet1!$B$9:$C$13,2,FALSE),0)*$I10</f>
        <v>0</v>
      </c>
      <c r="W10" s="8">
        <f>_xlfn.IFNA(VLOOKUP(SPECIES!AE33,Sheet1!$B$9:$C$13,2,FALSE),0)*$I10</f>
        <v>0</v>
      </c>
      <c r="X10" s="8">
        <f>_xlfn.IFNA(VLOOKUP(SPECIES!AF33,Sheet1!$B$9:$C$13,2,FALSE),0)*$I10</f>
        <v>0</v>
      </c>
      <c r="Y10" s="8">
        <f>_xlfn.IFNA(VLOOKUP(SPECIES!AG33,Sheet1!$B$9:$C$13,2,FALSE),0)*$I10</f>
        <v>0</v>
      </c>
      <c r="Z10" s="8">
        <f>_xlfn.IFNA(VLOOKUP(SPECIES!AH33,Sheet1!$B$9:$C$13,2,FALSE),0)*$I10</f>
        <v>0</v>
      </c>
      <c r="AA10" s="8">
        <f>_xlfn.IFNA(VLOOKUP(SPECIES!AI33,Sheet1!$B$9:$C$13,2,FALSE),0)*$I10</f>
        <v>0</v>
      </c>
      <c r="AB10" s="8">
        <f>_xlfn.IFNA(VLOOKUP(SPECIES!AJ33,Sheet1!$B$9:$C$13,2,FALSE),0)*$I10</f>
        <v>0</v>
      </c>
      <c r="AC10" s="8">
        <f>_xlfn.IFNA(VLOOKUP(SPECIES!AK33,Sheet1!$B$9:$C$13,2,FALSE),0)*$I10</f>
        <v>0</v>
      </c>
      <c r="AD10" s="8">
        <f>_xlfn.IFNA(VLOOKUP(SPECIES!AL33,Sheet1!$B$9:$C$13,2,FALSE),0)*$I10</f>
        <v>0</v>
      </c>
      <c r="AE10" s="8">
        <f>_xlfn.IFNA(VLOOKUP(SPECIES!AM33,Sheet1!$B$9:$C$13,2,FALSE),0)*$I10</f>
        <v>0</v>
      </c>
      <c r="AF10" s="8">
        <f>_xlfn.IFNA(VLOOKUP(SPECIES!AN33,Sheet1!$B$9:$C$13,2,FALSE),0)*$I10</f>
        <v>0</v>
      </c>
      <c r="AG10" s="8">
        <f>_xlfn.IFNA(VLOOKUP(SPECIES!AO33,Sheet1!$B$9:$C$13,2,FALSE),0)*$I10</f>
        <v>0</v>
      </c>
      <c r="AH10" s="8">
        <f>_xlfn.IFNA(VLOOKUP(SPECIES!AP33,Sheet1!$B$9:$C$13,2,FALSE),0)*$I10</f>
        <v>0</v>
      </c>
      <c r="AI10" s="8">
        <f>_xlfn.IFNA(VLOOKUP(SPECIES!AQ33,Sheet1!$B$9:$C$13,2,FALSE),0)*$I10</f>
        <v>0</v>
      </c>
      <c r="AJ10" s="8">
        <f>_xlfn.IFNA(VLOOKUP(SPECIES!AR33,Sheet1!$B$9:$C$13,2,FALSE),0)*$I10</f>
        <v>0</v>
      </c>
      <c r="AK10" s="8">
        <f>_xlfn.IFNA(VLOOKUP(SPECIES!AS33,Sheet1!$B$9:$C$13,2,FALSE),0)*$I10</f>
        <v>0</v>
      </c>
      <c r="AL10" s="8">
        <f>_xlfn.IFNA(VLOOKUP(SPECIES!AT33,Sheet1!$B$9:$C$13,2,FALSE),0)*$I10</f>
        <v>0</v>
      </c>
      <c r="AM10" s="8">
        <f>_xlfn.IFNA(VLOOKUP(SPECIES!AU33,Sheet1!$B$9:$C$13,2,FALSE),0)*$I10</f>
        <v>0</v>
      </c>
      <c r="AN10" s="8">
        <f>_xlfn.IFNA(VLOOKUP(SPECIES!AV33,Sheet1!$B$9:$C$13,2,FALSE),0)*$I10</f>
        <v>0</v>
      </c>
      <c r="AO10" s="8">
        <f>_xlfn.IFNA(VLOOKUP(SPECIES!AW33,Sheet1!$B$9:$C$13,2,FALSE),0)*$I10</f>
        <v>0</v>
      </c>
      <c r="AP10" s="8">
        <f>_xlfn.IFNA(VLOOKUP(SPECIES!AX33,Sheet1!$B$9:$C$13,2,FALSE),0)*$I10</f>
        <v>0</v>
      </c>
      <c r="AQ10" s="8">
        <f>_xlfn.IFNA(VLOOKUP(SPECIES!AY33,Sheet1!$B$9:$C$13,2,FALSE),0)*$I10</f>
        <v>0</v>
      </c>
      <c r="AR10" s="8">
        <f>_xlfn.IFNA(VLOOKUP(SPECIES!AZ33,Sheet1!$B$9:$C$13,2,FALSE),0)*$I10</f>
        <v>0</v>
      </c>
      <c r="AS10" s="8">
        <f>_xlfn.IFNA(VLOOKUP(SPECIES!BA33,Sheet1!$B$9:$C$13,2,FALSE),0)*$I10</f>
        <v>0</v>
      </c>
      <c r="AT10" s="8">
        <f>_xlfn.IFNA(VLOOKUP(SPECIES!BB33,Sheet1!$B$9:$C$13,2,FALSE),0)*$I10</f>
        <v>0</v>
      </c>
      <c r="AU10" s="8">
        <f>_xlfn.IFNA(VLOOKUP(SPECIES!BC33,Sheet1!$B$9:$C$13,2,FALSE),0)*$I10</f>
        <v>0</v>
      </c>
      <c r="AV10" s="8">
        <f>_xlfn.IFNA(VLOOKUP(SPECIES!BD33,Sheet1!$B$9:$C$13,2,FALSE),0)*$I10</f>
        <v>0</v>
      </c>
      <c r="AW10" s="8">
        <f>_xlfn.IFNA(VLOOKUP(SPECIES!BE33,Sheet1!$B$9:$C$13,2,FALSE),0)*$I10</f>
        <v>0</v>
      </c>
      <c r="AX10" s="8">
        <f>_xlfn.IFNA(VLOOKUP(SPECIES!BF33,Sheet1!$B$9:$C$13,2,FALSE),0)*$I10</f>
        <v>0</v>
      </c>
      <c r="AY10" s="8">
        <f>_xlfn.IFNA(VLOOKUP(SPECIES!BG33,Sheet1!$B$9:$C$13,2,FALSE),0)*$I10</f>
        <v>0</v>
      </c>
      <c r="AZ10" s="8">
        <f>_xlfn.IFNA(VLOOKUP(SPECIES!BH33,Sheet1!$B$9:$C$13,2,FALSE),0)*$I10</f>
        <v>0</v>
      </c>
      <c r="BA10" s="8">
        <f>_xlfn.IFNA(VLOOKUP(SPECIES!BI33,Sheet1!$B$9:$C$13,2,FALSE),0)*$I10</f>
        <v>0</v>
      </c>
      <c r="BB10" s="8">
        <f>_xlfn.IFNA(VLOOKUP(SPECIES!BJ33,Sheet1!$B$9:$C$13,2,FALSE),0)*$I10</f>
        <v>0</v>
      </c>
      <c r="BC10" s="8">
        <f>_xlfn.IFNA(VLOOKUP(SPECIES!BK33,Sheet1!$B$9:$C$13,2,FALSE),0)*$I10</f>
        <v>0</v>
      </c>
      <c r="BD10" s="8">
        <f>_xlfn.IFNA(VLOOKUP(SPECIES!BL33,Sheet1!$B$9:$C$13,2,FALSE),0)*$I10</f>
        <v>0</v>
      </c>
      <c r="BE10" s="8">
        <f>_xlfn.IFNA(VLOOKUP(SPECIES!BM33,Sheet1!$B$9:$C$13,2,FALSE),0)*$I10</f>
        <v>0</v>
      </c>
      <c r="BF10" s="8">
        <f>_xlfn.IFNA(VLOOKUP(SPECIES!BN33,Sheet1!$B$9:$C$13,2,FALSE),0)*$I10</f>
        <v>0</v>
      </c>
      <c r="BG10" s="89">
        <f>_xlfn.IFNA(VLOOKUP(SPECIES!BO33,Sheet1!$B$9:$C$13,2,FALSE),0)*$I10</f>
        <v>0</v>
      </c>
    </row>
    <row r="11" spans="2:59">
      <c r="B11" t="s">
        <v>438</v>
      </c>
      <c r="C11">
        <v>4</v>
      </c>
      <c r="E11" t="s">
        <v>451</v>
      </c>
      <c r="H11" s="130"/>
      <c r="I11" s="89">
        <f>IF(SPECIES!C34="x",9,IF(SPECIES!D34="x",3,IF(SPECIES!E34="x",1,"")))</f>
        <v>9</v>
      </c>
      <c r="J11" s="88">
        <f>_xlfn.IFNA(VLOOKUP(SPECIES!R34,Sheet1!$B$9:$C$13,2,FALSE),0)*$I11</f>
        <v>0</v>
      </c>
      <c r="K11" s="8">
        <f>_xlfn.IFNA(VLOOKUP(SPECIES!S34,Sheet1!$B$9:$C$13,2,FALSE),0)*$I11</f>
        <v>0</v>
      </c>
      <c r="L11" s="8">
        <f>_xlfn.IFNA(VLOOKUP(SPECIES!T34,Sheet1!$B$9:$C$13,2,FALSE),0)*$I11</f>
        <v>0</v>
      </c>
      <c r="M11" s="8">
        <f>_xlfn.IFNA(VLOOKUP(SPECIES!U34,Sheet1!$B$9:$C$13,2,FALSE),0)*$I11</f>
        <v>0</v>
      </c>
      <c r="N11" s="8">
        <f>_xlfn.IFNA(VLOOKUP(SPECIES!V34,Sheet1!$B$9:$C$13,2,FALSE),0)*$I11</f>
        <v>0</v>
      </c>
      <c r="O11" s="8">
        <f>_xlfn.IFNA(VLOOKUP(SPECIES!W34,Sheet1!$B$9:$C$13,2,FALSE),0)*$I11</f>
        <v>0</v>
      </c>
      <c r="P11" s="8">
        <f>_xlfn.IFNA(VLOOKUP(SPECIES!X34,Sheet1!$B$9:$C$13,2,FALSE),0)*$I11</f>
        <v>0</v>
      </c>
      <c r="Q11" s="8">
        <f>_xlfn.IFNA(VLOOKUP(SPECIES!Y34,Sheet1!$B$9:$C$13,2,FALSE),0)*$I11</f>
        <v>0</v>
      </c>
      <c r="R11" s="8">
        <f>_xlfn.IFNA(VLOOKUP(SPECIES!Z34,Sheet1!$B$9:$C$13,2,FALSE),0)*$I11</f>
        <v>0</v>
      </c>
      <c r="S11" s="8">
        <f>_xlfn.IFNA(VLOOKUP(SPECIES!AA34,Sheet1!$B$9:$C$13,2,FALSE),0)*$I11</f>
        <v>0</v>
      </c>
      <c r="T11" s="8">
        <f>_xlfn.IFNA(VLOOKUP(SPECIES!AB34,Sheet1!$B$9:$C$13,2,FALSE),0)*$I11</f>
        <v>0</v>
      </c>
      <c r="U11" s="8">
        <f>_xlfn.IFNA(VLOOKUP(SPECIES!AC34,Sheet1!$B$9:$C$13,2,FALSE),0)*$I11</f>
        <v>0</v>
      </c>
      <c r="V11" s="8">
        <f>_xlfn.IFNA(VLOOKUP(SPECIES!AD34,Sheet1!$B$9:$C$13,2,FALSE),0)*$I11</f>
        <v>0</v>
      </c>
      <c r="W11" s="8">
        <f>_xlfn.IFNA(VLOOKUP(SPECIES!AE34,Sheet1!$B$9:$C$13,2,FALSE),0)*$I11</f>
        <v>0</v>
      </c>
      <c r="X11" s="8">
        <f>_xlfn.IFNA(VLOOKUP(SPECIES!AF34,Sheet1!$B$9:$C$13,2,FALSE),0)*$I11</f>
        <v>0</v>
      </c>
      <c r="Y11" s="8">
        <f>_xlfn.IFNA(VLOOKUP(SPECIES!AG34,Sheet1!$B$9:$C$13,2,FALSE),0)*$I11</f>
        <v>0</v>
      </c>
      <c r="Z11" s="8">
        <f>_xlfn.IFNA(VLOOKUP(SPECIES!AH34,Sheet1!$B$9:$C$13,2,FALSE),0)*$I11</f>
        <v>0</v>
      </c>
      <c r="AA11" s="8">
        <f>_xlfn.IFNA(VLOOKUP(SPECIES!AI34,Sheet1!$B$9:$C$13,2,FALSE),0)*$I11</f>
        <v>0</v>
      </c>
      <c r="AB11" s="8">
        <f>_xlfn.IFNA(VLOOKUP(SPECIES!AJ34,Sheet1!$B$9:$C$13,2,FALSE),0)*$I11</f>
        <v>0</v>
      </c>
      <c r="AC11" s="8">
        <f>_xlfn.IFNA(VLOOKUP(SPECIES!AK34,Sheet1!$B$9:$C$13,2,FALSE),0)*$I11</f>
        <v>0</v>
      </c>
      <c r="AD11" s="8">
        <f>_xlfn.IFNA(VLOOKUP(SPECIES!AL34,Sheet1!$B$9:$C$13,2,FALSE),0)*$I11</f>
        <v>0</v>
      </c>
      <c r="AE11" s="8">
        <f>_xlfn.IFNA(VLOOKUP(SPECIES!AM34,Sheet1!$B$9:$C$13,2,FALSE),0)*$I11</f>
        <v>0</v>
      </c>
      <c r="AF11" s="8">
        <f>_xlfn.IFNA(VLOOKUP(SPECIES!AN34,Sheet1!$B$9:$C$13,2,FALSE),0)*$I11</f>
        <v>0</v>
      </c>
      <c r="AG11" s="8">
        <f>_xlfn.IFNA(VLOOKUP(SPECIES!AO34,Sheet1!$B$9:$C$13,2,FALSE),0)*$I11</f>
        <v>0</v>
      </c>
      <c r="AH11" s="8">
        <f>_xlfn.IFNA(VLOOKUP(SPECIES!AP34,Sheet1!$B$9:$C$13,2,FALSE),0)*$I11</f>
        <v>0</v>
      </c>
      <c r="AI11" s="8">
        <f>_xlfn.IFNA(VLOOKUP(SPECIES!AQ34,Sheet1!$B$9:$C$13,2,FALSE),0)*$I11</f>
        <v>0</v>
      </c>
      <c r="AJ11" s="8">
        <f>_xlfn.IFNA(VLOOKUP(SPECIES!AR34,Sheet1!$B$9:$C$13,2,FALSE),0)*$I11</f>
        <v>0</v>
      </c>
      <c r="AK11" s="8">
        <f>_xlfn.IFNA(VLOOKUP(SPECIES!AS34,Sheet1!$B$9:$C$13,2,FALSE),0)*$I11</f>
        <v>0</v>
      </c>
      <c r="AL11" s="8">
        <f>_xlfn.IFNA(VLOOKUP(SPECIES!AT34,Sheet1!$B$9:$C$13,2,FALSE),0)*$I11</f>
        <v>0</v>
      </c>
      <c r="AM11" s="8">
        <f>_xlfn.IFNA(VLOOKUP(SPECIES!AU34,Sheet1!$B$9:$C$13,2,FALSE),0)*$I11</f>
        <v>0</v>
      </c>
      <c r="AN11" s="8">
        <f>_xlfn.IFNA(VLOOKUP(SPECIES!AV34,Sheet1!$B$9:$C$13,2,FALSE),0)*$I11</f>
        <v>0</v>
      </c>
      <c r="AO11" s="8">
        <f>_xlfn.IFNA(VLOOKUP(SPECIES!AW34,Sheet1!$B$9:$C$13,2,FALSE),0)*$I11</f>
        <v>0</v>
      </c>
      <c r="AP11" s="8">
        <f>_xlfn.IFNA(VLOOKUP(SPECIES!AX34,Sheet1!$B$9:$C$13,2,FALSE),0)*$I11</f>
        <v>0</v>
      </c>
      <c r="AQ11" s="8">
        <f>_xlfn.IFNA(VLOOKUP(SPECIES!AY34,Sheet1!$B$9:$C$13,2,FALSE),0)*$I11</f>
        <v>0</v>
      </c>
      <c r="AR11" s="8">
        <f>_xlfn.IFNA(VLOOKUP(SPECIES!AZ34,Sheet1!$B$9:$C$13,2,FALSE),0)*$I11</f>
        <v>0</v>
      </c>
      <c r="AS11" s="8">
        <f>_xlfn.IFNA(VLOOKUP(SPECIES!BA34,Sheet1!$B$9:$C$13,2,FALSE),0)*$I11</f>
        <v>0</v>
      </c>
      <c r="AT11" s="8">
        <f>_xlfn.IFNA(VLOOKUP(SPECIES!BB34,Sheet1!$B$9:$C$13,2,FALSE),0)*$I11</f>
        <v>0</v>
      </c>
      <c r="AU11" s="8">
        <f>_xlfn.IFNA(VLOOKUP(SPECIES!BC34,Sheet1!$B$9:$C$13,2,FALSE),0)*$I11</f>
        <v>0</v>
      </c>
      <c r="AV11" s="8">
        <f>_xlfn.IFNA(VLOOKUP(SPECIES!BD34,Sheet1!$B$9:$C$13,2,FALSE),0)*$I11</f>
        <v>0</v>
      </c>
      <c r="AW11" s="8">
        <f>_xlfn.IFNA(VLOOKUP(SPECIES!BE34,Sheet1!$B$9:$C$13,2,FALSE),0)*$I11</f>
        <v>0</v>
      </c>
      <c r="AX11" s="8">
        <f>_xlfn.IFNA(VLOOKUP(SPECIES!BF34,Sheet1!$B$9:$C$13,2,FALSE),0)*$I11</f>
        <v>0</v>
      </c>
      <c r="AY11" s="8">
        <f>_xlfn.IFNA(VLOOKUP(SPECIES!BG34,Sheet1!$B$9:$C$13,2,FALSE),0)*$I11</f>
        <v>0</v>
      </c>
      <c r="AZ11" s="8">
        <f>_xlfn.IFNA(VLOOKUP(SPECIES!BH34,Sheet1!$B$9:$C$13,2,FALSE),0)*$I11</f>
        <v>0</v>
      </c>
      <c r="BA11" s="8">
        <f>_xlfn.IFNA(VLOOKUP(SPECIES!BI34,Sheet1!$B$9:$C$13,2,FALSE),0)*$I11</f>
        <v>0</v>
      </c>
      <c r="BB11" s="8">
        <f>_xlfn.IFNA(VLOOKUP(SPECIES!BJ34,Sheet1!$B$9:$C$13,2,FALSE),0)*$I11</f>
        <v>0</v>
      </c>
      <c r="BC11" s="8">
        <f>_xlfn.IFNA(VLOOKUP(SPECIES!BK34,Sheet1!$B$9:$C$13,2,FALSE),0)*$I11</f>
        <v>0</v>
      </c>
      <c r="BD11" s="8">
        <f>_xlfn.IFNA(VLOOKUP(SPECIES!BL34,Sheet1!$B$9:$C$13,2,FALSE),0)*$I11</f>
        <v>0</v>
      </c>
      <c r="BE11" s="8">
        <f>_xlfn.IFNA(VLOOKUP(SPECIES!BM34,Sheet1!$B$9:$C$13,2,FALSE),0)*$I11</f>
        <v>0</v>
      </c>
      <c r="BF11" s="8">
        <f>_xlfn.IFNA(VLOOKUP(SPECIES!BN34,Sheet1!$B$9:$C$13,2,FALSE),0)*$I11</f>
        <v>0</v>
      </c>
      <c r="BG11" s="89">
        <f>_xlfn.IFNA(VLOOKUP(SPECIES!BO34,Sheet1!$B$9:$C$13,2,FALSE),0)*$I11</f>
        <v>0</v>
      </c>
    </row>
    <row r="12" spans="2:59">
      <c r="B12" t="s">
        <v>439</v>
      </c>
      <c r="C12">
        <v>2</v>
      </c>
      <c r="H12" s="130"/>
      <c r="I12" s="89">
        <f>IF(SPECIES!C35="x",9,IF(SPECIES!D35="x",3,IF(SPECIES!E35="x",1,"")))</f>
        <v>3</v>
      </c>
      <c r="J12" s="88">
        <f>_xlfn.IFNA(VLOOKUP(SPECIES!R35,Sheet1!$B$9:$C$13,2,FALSE),0)*$I12</f>
        <v>0</v>
      </c>
      <c r="K12" s="8">
        <f>_xlfn.IFNA(VLOOKUP(SPECIES!S35,Sheet1!$B$9:$C$13,2,FALSE),0)*$I12</f>
        <v>0</v>
      </c>
      <c r="L12" s="8">
        <f>_xlfn.IFNA(VLOOKUP(SPECIES!T35,Sheet1!$B$9:$C$13,2,FALSE),0)*$I12</f>
        <v>0</v>
      </c>
      <c r="M12" s="8">
        <f>_xlfn.IFNA(VLOOKUP(SPECIES!U35,Sheet1!$B$9:$C$13,2,FALSE),0)*$I12</f>
        <v>0</v>
      </c>
      <c r="N12" s="8">
        <f>_xlfn.IFNA(VLOOKUP(SPECIES!V35,Sheet1!$B$9:$C$13,2,FALSE),0)*$I12</f>
        <v>0</v>
      </c>
      <c r="O12" s="8">
        <f>_xlfn.IFNA(VLOOKUP(SPECIES!W35,Sheet1!$B$9:$C$13,2,FALSE),0)*$I12</f>
        <v>0</v>
      </c>
      <c r="P12" s="8">
        <f>_xlfn.IFNA(VLOOKUP(SPECIES!X35,Sheet1!$B$9:$C$13,2,FALSE),0)*$I12</f>
        <v>0</v>
      </c>
      <c r="Q12" s="8">
        <f>_xlfn.IFNA(VLOOKUP(SPECIES!Y35,Sheet1!$B$9:$C$13,2,FALSE),0)*$I12</f>
        <v>0</v>
      </c>
      <c r="R12" s="8">
        <f>_xlfn.IFNA(VLOOKUP(SPECIES!Z35,Sheet1!$B$9:$C$13,2,FALSE),0)*$I12</f>
        <v>0</v>
      </c>
      <c r="S12" s="8">
        <f>_xlfn.IFNA(VLOOKUP(SPECIES!AA35,Sheet1!$B$9:$C$13,2,FALSE),0)*$I12</f>
        <v>0</v>
      </c>
      <c r="T12" s="8">
        <f>_xlfn.IFNA(VLOOKUP(SPECIES!AB35,Sheet1!$B$9:$C$13,2,FALSE),0)*$I12</f>
        <v>0</v>
      </c>
      <c r="U12" s="8">
        <f>_xlfn.IFNA(VLOOKUP(SPECIES!AC35,Sheet1!$B$9:$C$13,2,FALSE),0)*$I12</f>
        <v>0</v>
      </c>
      <c r="V12" s="8">
        <f>_xlfn.IFNA(VLOOKUP(SPECIES!AD35,Sheet1!$B$9:$C$13,2,FALSE),0)*$I12</f>
        <v>0</v>
      </c>
      <c r="W12" s="8">
        <f>_xlfn.IFNA(VLOOKUP(SPECIES!AE35,Sheet1!$B$9:$C$13,2,FALSE),0)*$I12</f>
        <v>0</v>
      </c>
      <c r="X12" s="8">
        <f>_xlfn.IFNA(VLOOKUP(SPECIES!AF35,Sheet1!$B$9:$C$13,2,FALSE),0)*$I12</f>
        <v>0</v>
      </c>
      <c r="Y12" s="8">
        <f>_xlfn.IFNA(VLOOKUP(SPECIES!AG35,Sheet1!$B$9:$C$13,2,FALSE),0)*$I12</f>
        <v>0</v>
      </c>
      <c r="Z12" s="8">
        <f>_xlfn.IFNA(VLOOKUP(SPECIES!AH35,Sheet1!$B$9:$C$13,2,FALSE),0)*$I12</f>
        <v>0</v>
      </c>
      <c r="AA12" s="8">
        <f>_xlfn.IFNA(VLOOKUP(SPECIES!AI35,Sheet1!$B$9:$C$13,2,FALSE),0)*$I12</f>
        <v>0</v>
      </c>
      <c r="AB12" s="8">
        <f>_xlfn.IFNA(VLOOKUP(SPECIES!AJ35,Sheet1!$B$9:$C$13,2,FALSE),0)*$I12</f>
        <v>0</v>
      </c>
      <c r="AC12" s="8">
        <f>_xlfn.IFNA(VLOOKUP(SPECIES!AK35,Sheet1!$B$9:$C$13,2,FALSE),0)*$I12</f>
        <v>0</v>
      </c>
      <c r="AD12" s="8">
        <f>_xlfn.IFNA(VLOOKUP(SPECIES!AL35,Sheet1!$B$9:$C$13,2,FALSE),0)*$I12</f>
        <v>0</v>
      </c>
      <c r="AE12" s="8">
        <f>_xlfn.IFNA(VLOOKUP(SPECIES!AM35,Sheet1!$B$9:$C$13,2,FALSE),0)*$I12</f>
        <v>0</v>
      </c>
      <c r="AF12" s="8">
        <f>_xlfn.IFNA(VLOOKUP(SPECIES!AN35,Sheet1!$B$9:$C$13,2,FALSE),0)*$I12</f>
        <v>0</v>
      </c>
      <c r="AG12" s="8">
        <f>_xlfn.IFNA(VLOOKUP(SPECIES!AO35,Sheet1!$B$9:$C$13,2,FALSE),0)*$I12</f>
        <v>0</v>
      </c>
      <c r="AH12" s="8">
        <f>_xlfn.IFNA(VLOOKUP(SPECIES!AP35,Sheet1!$B$9:$C$13,2,FALSE),0)*$I12</f>
        <v>0</v>
      </c>
      <c r="AI12" s="8">
        <f>_xlfn.IFNA(VLOOKUP(SPECIES!AQ35,Sheet1!$B$9:$C$13,2,FALSE),0)*$I12</f>
        <v>0</v>
      </c>
      <c r="AJ12" s="8">
        <f>_xlfn.IFNA(VLOOKUP(SPECIES!AR35,Sheet1!$B$9:$C$13,2,FALSE),0)*$I12</f>
        <v>0</v>
      </c>
      <c r="AK12" s="8">
        <f>_xlfn.IFNA(VLOOKUP(SPECIES!AS35,Sheet1!$B$9:$C$13,2,FALSE),0)*$I12</f>
        <v>0</v>
      </c>
      <c r="AL12" s="8">
        <f>_xlfn.IFNA(VLOOKUP(SPECIES!AT35,Sheet1!$B$9:$C$13,2,FALSE),0)*$I12</f>
        <v>0</v>
      </c>
      <c r="AM12" s="8">
        <f>_xlfn.IFNA(VLOOKUP(SPECIES!AU35,Sheet1!$B$9:$C$13,2,FALSE),0)*$I12</f>
        <v>0</v>
      </c>
      <c r="AN12" s="8">
        <f>_xlfn.IFNA(VLOOKUP(SPECIES!AV35,Sheet1!$B$9:$C$13,2,FALSE),0)*$I12</f>
        <v>0</v>
      </c>
      <c r="AO12" s="8">
        <f>_xlfn.IFNA(VLOOKUP(SPECIES!AW35,Sheet1!$B$9:$C$13,2,FALSE),0)*$I12</f>
        <v>0</v>
      </c>
      <c r="AP12" s="8">
        <f>_xlfn.IFNA(VLOOKUP(SPECIES!AX35,Sheet1!$B$9:$C$13,2,FALSE),0)*$I12</f>
        <v>0</v>
      </c>
      <c r="AQ12" s="8">
        <f>_xlfn.IFNA(VLOOKUP(SPECIES!AY35,Sheet1!$B$9:$C$13,2,FALSE),0)*$I12</f>
        <v>0</v>
      </c>
      <c r="AR12" s="8">
        <f>_xlfn.IFNA(VLOOKUP(SPECIES!AZ35,Sheet1!$B$9:$C$13,2,FALSE),0)*$I12</f>
        <v>0</v>
      </c>
      <c r="AS12" s="8">
        <f>_xlfn.IFNA(VLOOKUP(SPECIES!BA35,Sheet1!$B$9:$C$13,2,FALSE),0)*$I12</f>
        <v>0</v>
      </c>
      <c r="AT12" s="8">
        <f>_xlfn.IFNA(VLOOKUP(SPECIES!BB35,Sheet1!$B$9:$C$13,2,FALSE),0)*$I12</f>
        <v>0</v>
      </c>
      <c r="AU12" s="8">
        <f>_xlfn.IFNA(VLOOKUP(SPECIES!BC35,Sheet1!$B$9:$C$13,2,FALSE),0)*$I12</f>
        <v>0</v>
      </c>
      <c r="AV12" s="8">
        <f>_xlfn.IFNA(VLOOKUP(SPECIES!BD35,Sheet1!$B$9:$C$13,2,FALSE),0)*$I12</f>
        <v>0</v>
      </c>
      <c r="AW12" s="8">
        <f>_xlfn.IFNA(VLOOKUP(SPECIES!BE35,Sheet1!$B$9:$C$13,2,FALSE),0)*$I12</f>
        <v>0</v>
      </c>
      <c r="AX12" s="8">
        <f>_xlfn.IFNA(VLOOKUP(SPECIES!BF35,Sheet1!$B$9:$C$13,2,FALSE),0)*$I12</f>
        <v>0</v>
      </c>
      <c r="AY12" s="8">
        <f>_xlfn.IFNA(VLOOKUP(SPECIES!BG35,Sheet1!$B$9:$C$13,2,FALSE),0)*$I12</f>
        <v>0</v>
      </c>
      <c r="AZ12" s="8">
        <f>_xlfn.IFNA(VLOOKUP(SPECIES!BH35,Sheet1!$B$9:$C$13,2,FALSE),0)*$I12</f>
        <v>0</v>
      </c>
      <c r="BA12" s="8">
        <f>_xlfn.IFNA(VLOOKUP(SPECIES!BI35,Sheet1!$B$9:$C$13,2,FALSE),0)*$I12</f>
        <v>0</v>
      </c>
      <c r="BB12" s="8">
        <f>_xlfn.IFNA(VLOOKUP(SPECIES!BJ35,Sheet1!$B$9:$C$13,2,FALSE),0)*$I12</f>
        <v>0</v>
      </c>
      <c r="BC12" s="8">
        <f>_xlfn.IFNA(VLOOKUP(SPECIES!BK35,Sheet1!$B$9:$C$13,2,FALSE),0)*$I12</f>
        <v>0</v>
      </c>
      <c r="BD12" s="8">
        <f>_xlfn.IFNA(VLOOKUP(SPECIES!BL35,Sheet1!$B$9:$C$13,2,FALSE),0)*$I12</f>
        <v>0</v>
      </c>
      <c r="BE12" s="8">
        <f>_xlfn.IFNA(VLOOKUP(SPECIES!BM35,Sheet1!$B$9:$C$13,2,FALSE),0)*$I12</f>
        <v>0</v>
      </c>
      <c r="BF12" s="8">
        <f>_xlfn.IFNA(VLOOKUP(SPECIES!BN35,Sheet1!$B$9:$C$13,2,FALSE),0)*$I12</f>
        <v>0</v>
      </c>
      <c r="BG12" s="89">
        <f>_xlfn.IFNA(VLOOKUP(SPECIES!BO35,Sheet1!$B$9:$C$13,2,FALSE),0)*$I12</f>
        <v>0</v>
      </c>
    </row>
    <row r="13" spans="2:59">
      <c r="B13" t="s">
        <v>440</v>
      </c>
      <c r="C13">
        <v>1</v>
      </c>
      <c r="H13" s="130"/>
      <c r="I13" s="89">
        <f>IF(SPECIES!C36="x",9,IF(SPECIES!D36="x",3,IF(SPECIES!E36="x",1,"")))</f>
        <v>3</v>
      </c>
      <c r="J13" s="88">
        <f>_xlfn.IFNA(VLOOKUP(SPECIES!R36,Sheet1!$B$9:$C$13,2,FALSE),0)*$I13</f>
        <v>0</v>
      </c>
      <c r="K13" s="8">
        <f>_xlfn.IFNA(VLOOKUP(SPECIES!S36,Sheet1!$B$9:$C$13,2,FALSE),0)*$I13</f>
        <v>0</v>
      </c>
      <c r="L13" s="8">
        <f>_xlfn.IFNA(VLOOKUP(SPECIES!T36,Sheet1!$B$9:$C$13,2,FALSE),0)*$I13</f>
        <v>0</v>
      </c>
      <c r="M13" s="8">
        <f>_xlfn.IFNA(VLOOKUP(SPECIES!U36,Sheet1!$B$9:$C$13,2,FALSE),0)*$I13</f>
        <v>0</v>
      </c>
      <c r="N13" s="8">
        <f>_xlfn.IFNA(VLOOKUP(SPECIES!V36,Sheet1!$B$9:$C$13,2,FALSE),0)*$I13</f>
        <v>0</v>
      </c>
      <c r="O13" s="8">
        <f>_xlfn.IFNA(VLOOKUP(SPECIES!W36,Sheet1!$B$9:$C$13,2,FALSE),0)*$I13</f>
        <v>0</v>
      </c>
      <c r="P13" s="8">
        <f>_xlfn.IFNA(VLOOKUP(SPECIES!X36,Sheet1!$B$9:$C$13,2,FALSE),0)*$I13</f>
        <v>0</v>
      </c>
      <c r="Q13" s="8">
        <f>_xlfn.IFNA(VLOOKUP(SPECIES!Y36,Sheet1!$B$9:$C$13,2,FALSE),0)*$I13</f>
        <v>0</v>
      </c>
      <c r="R13" s="8">
        <f>_xlfn.IFNA(VLOOKUP(SPECIES!Z36,Sheet1!$B$9:$C$13,2,FALSE),0)*$I13</f>
        <v>0</v>
      </c>
      <c r="S13" s="8">
        <f>_xlfn.IFNA(VLOOKUP(SPECIES!AA36,Sheet1!$B$9:$C$13,2,FALSE),0)*$I13</f>
        <v>0</v>
      </c>
      <c r="T13" s="8">
        <f>_xlfn.IFNA(VLOOKUP(SPECIES!AB36,Sheet1!$B$9:$C$13,2,FALSE),0)*$I13</f>
        <v>0</v>
      </c>
      <c r="U13" s="8">
        <f>_xlfn.IFNA(VLOOKUP(SPECIES!AC36,Sheet1!$B$9:$C$13,2,FALSE),0)*$I13</f>
        <v>0</v>
      </c>
      <c r="V13" s="8">
        <f>_xlfn.IFNA(VLOOKUP(SPECIES!AD36,Sheet1!$B$9:$C$13,2,FALSE),0)*$I13</f>
        <v>0</v>
      </c>
      <c r="W13" s="8">
        <f>_xlfn.IFNA(VLOOKUP(SPECIES!AE36,Sheet1!$B$9:$C$13,2,FALSE),0)*$I13</f>
        <v>0</v>
      </c>
      <c r="X13" s="8">
        <f>_xlfn.IFNA(VLOOKUP(SPECIES!AF36,Sheet1!$B$9:$C$13,2,FALSE),0)*$I13</f>
        <v>0</v>
      </c>
      <c r="Y13" s="8">
        <f>_xlfn.IFNA(VLOOKUP(SPECIES!AG36,Sheet1!$B$9:$C$13,2,FALSE),0)*$I13</f>
        <v>0</v>
      </c>
      <c r="Z13" s="8">
        <f>_xlfn.IFNA(VLOOKUP(SPECIES!AH36,Sheet1!$B$9:$C$13,2,FALSE),0)*$I13</f>
        <v>0</v>
      </c>
      <c r="AA13" s="8">
        <f>_xlfn.IFNA(VLOOKUP(SPECIES!AI36,Sheet1!$B$9:$C$13,2,FALSE),0)*$I13</f>
        <v>0</v>
      </c>
      <c r="AB13" s="8">
        <f>_xlfn.IFNA(VLOOKUP(SPECIES!AJ36,Sheet1!$B$9:$C$13,2,FALSE),0)*$I13</f>
        <v>0</v>
      </c>
      <c r="AC13" s="8">
        <f>_xlfn.IFNA(VLOOKUP(SPECIES!AK36,Sheet1!$B$9:$C$13,2,FALSE),0)*$I13</f>
        <v>0</v>
      </c>
      <c r="AD13" s="8">
        <f>_xlfn.IFNA(VLOOKUP(SPECIES!AL36,Sheet1!$B$9:$C$13,2,FALSE),0)*$I13</f>
        <v>0</v>
      </c>
      <c r="AE13" s="8">
        <f>_xlfn.IFNA(VLOOKUP(SPECIES!AM36,Sheet1!$B$9:$C$13,2,FALSE),0)*$I13</f>
        <v>0</v>
      </c>
      <c r="AF13" s="8">
        <f>_xlfn.IFNA(VLOOKUP(SPECIES!AN36,Sheet1!$B$9:$C$13,2,FALSE),0)*$I13</f>
        <v>0</v>
      </c>
      <c r="AG13" s="8">
        <f>_xlfn.IFNA(VLOOKUP(SPECIES!AO36,Sheet1!$B$9:$C$13,2,FALSE),0)*$I13</f>
        <v>0</v>
      </c>
      <c r="AH13" s="8">
        <f>_xlfn.IFNA(VLOOKUP(SPECIES!AP36,Sheet1!$B$9:$C$13,2,FALSE),0)*$I13</f>
        <v>0</v>
      </c>
      <c r="AI13" s="8">
        <f>_xlfn.IFNA(VLOOKUP(SPECIES!AQ36,Sheet1!$B$9:$C$13,2,FALSE),0)*$I13</f>
        <v>0</v>
      </c>
      <c r="AJ13" s="8">
        <f>_xlfn.IFNA(VLOOKUP(SPECIES!AR36,Sheet1!$B$9:$C$13,2,FALSE),0)*$I13</f>
        <v>0</v>
      </c>
      <c r="AK13" s="8">
        <f>_xlfn.IFNA(VLOOKUP(SPECIES!AS36,Sheet1!$B$9:$C$13,2,FALSE),0)*$I13</f>
        <v>0</v>
      </c>
      <c r="AL13" s="8">
        <f>_xlfn.IFNA(VLOOKUP(SPECIES!AT36,Sheet1!$B$9:$C$13,2,FALSE),0)*$I13</f>
        <v>0</v>
      </c>
      <c r="AM13" s="8">
        <f>_xlfn.IFNA(VLOOKUP(SPECIES!AU36,Sheet1!$B$9:$C$13,2,FALSE),0)*$I13</f>
        <v>0</v>
      </c>
      <c r="AN13" s="8">
        <f>_xlfn.IFNA(VLOOKUP(SPECIES!AV36,Sheet1!$B$9:$C$13,2,FALSE),0)*$I13</f>
        <v>0</v>
      </c>
      <c r="AO13" s="8">
        <f>_xlfn.IFNA(VLOOKUP(SPECIES!AW36,Sheet1!$B$9:$C$13,2,FALSE),0)*$I13</f>
        <v>0</v>
      </c>
      <c r="AP13" s="8">
        <f>_xlfn.IFNA(VLOOKUP(SPECIES!AX36,Sheet1!$B$9:$C$13,2,FALSE),0)*$I13</f>
        <v>0</v>
      </c>
      <c r="AQ13" s="8">
        <f>_xlfn.IFNA(VLOOKUP(SPECIES!AY36,Sheet1!$B$9:$C$13,2,FALSE),0)*$I13</f>
        <v>0</v>
      </c>
      <c r="AR13" s="8">
        <f>_xlfn.IFNA(VLOOKUP(SPECIES!AZ36,Sheet1!$B$9:$C$13,2,FALSE),0)*$I13</f>
        <v>0</v>
      </c>
      <c r="AS13" s="8">
        <f>_xlfn.IFNA(VLOOKUP(SPECIES!BA36,Sheet1!$B$9:$C$13,2,FALSE),0)*$I13</f>
        <v>0</v>
      </c>
      <c r="AT13" s="8">
        <f>_xlfn.IFNA(VLOOKUP(SPECIES!BB36,Sheet1!$B$9:$C$13,2,FALSE),0)*$I13</f>
        <v>0</v>
      </c>
      <c r="AU13" s="8">
        <f>_xlfn.IFNA(VLOOKUP(SPECIES!BC36,Sheet1!$B$9:$C$13,2,FALSE),0)*$I13</f>
        <v>0</v>
      </c>
      <c r="AV13" s="8">
        <f>_xlfn.IFNA(VLOOKUP(SPECIES!BD36,Sheet1!$B$9:$C$13,2,FALSE),0)*$I13</f>
        <v>0</v>
      </c>
      <c r="AW13" s="8">
        <f>_xlfn.IFNA(VLOOKUP(SPECIES!BE36,Sheet1!$B$9:$C$13,2,FALSE),0)*$I13</f>
        <v>0</v>
      </c>
      <c r="AX13" s="8">
        <f>_xlfn.IFNA(VLOOKUP(SPECIES!BF36,Sheet1!$B$9:$C$13,2,FALSE),0)*$I13</f>
        <v>0</v>
      </c>
      <c r="AY13" s="8">
        <f>_xlfn.IFNA(VLOOKUP(SPECIES!BG36,Sheet1!$B$9:$C$13,2,FALSE),0)*$I13</f>
        <v>0</v>
      </c>
      <c r="AZ13" s="8">
        <f>_xlfn.IFNA(VLOOKUP(SPECIES!BH36,Sheet1!$B$9:$C$13,2,FALSE),0)*$I13</f>
        <v>0</v>
      </c>
      <c r="BA13" s="8">
        <f>_xlfn.IFNA(VLOOKUP(SPECIES!BI36,Sheet1!$B$9:$C$13,2,FALSE),0)*$I13</f>
        <v>0</v>
      </c>
      <c r="BB13" s="8">
        <f>_xlfn.IFNA(VLOOKUP(SPECIES!BJ36,Sheet1!$B$9:$C$13,2,FALSE),0)*$I13</f>
        <v>0</v>
      </c>
      <c r="BC13" s="8">
        <f>_xlfn.IFNA(VLOOKUP(SPECIES!BK36,Sheet1!$B$9:$C$13,2,FALSE),0)*$I13</f>
        <v>0</v>
      </c>
      <c r="BD13" s="8">
        <f>_xlfn.IFNA(VLOOKUP(SPECIES!BL36,Sheet1!$B$9:$C$13,2,FALSE),0)*$I13</f>
        <v>0</v>
      </c>
      <c r="BE13" s="8">
        <f>_xlfn.IFNA(VLOOKUP(SPECIES!BM36,Sheet1!$B$9:$C$13,2,FALSE),0)*$I13</f>
        <v>0</v>
      </c>
      <c r="BF13" s="8">
        <f>_xlfn.IFNA(VLOOKUP(SPECIES!BN36,Sheet1!$B$9:$C$13,2,FALSE),0)*$I13</f>
        <v>0</v>
      </c>
      <c r="BG13" s="89">
        <f>_xlfn.IFNA(VLOOKUP(SPECIES!BO36,Sheet1!$B$9:$C$13,2,FALSE),0)*$I13</f>
        <v>0</v>
      </c>
    </row>
    <row r="14" spans="2:59">
      <c r="H14" s="130"/>
      <c r="I14" s="89">
        <f>IF(SPECIES!C37="x",9,IF(SPECIES!D37="x",3,IF(SPECIES!E37="x",1,"")))</f>
        <v>3</v>
      </c>
      <c r="J14" s="88">
        <f>_xlfn.IFNA(VLOOKUP(SPECIES!R37,Sheet1!$B$9:$C$13,2,FALSE),0)*$I14</f>
        <v>0</v>
      </c>
      <c r="K14" s="8">
        <f>_xlfn.IFNA(VLOOKUP(SPECIES!S37,Sheet1!$B$9:$C$13,2,FALSE),0)*$I14</f>
        <v>0</v>
      </c>
      <c r="L14" s="8">
        <f>_xlfn.IFNA(VLOOKUP(SPECIES!T37,Sheet1!$B$9:$C$13,2,FALSE),0)*$I14</f>
        <v>0</v>
      </c>
      <c r="M14" s="8">
        <f>_xlfn.IFNA(VLOOKUP(SPECIES!U37,Sheet1!$B$9:$C$13,2,FALSE),0)*$I14</f>
        <v>0</v>
      </c>
      <c r="N14" s="8">
        <f>_xlfn.IFNA(VLOOKUP(SPECIES!V37,Sheet1!$B$9:$C$13,2,FALSE),0)*$I14</f>
        <v>0</v>
      </c>
      <c r="O14" s="8">
        <f>_xlfn.IFNA(VLOOKUP(SPECIES!W37,Sheet1!$B$9:$C$13,2,FALSE),0)*$I14</f>
        <v>0</v>
      </c>
      <c r="P14" s="8">
        <f>_xlfn.IFNA(VLOOKUP(SPECIES!X37,Sheet1!$B$9:$C$13,2,FALSE),0)*$I14</f>
        <v>0</v>
      </c>
      <c r="Q14" s="8">
        <f>_xlfn.IFNA(VLOOKUP(SPECIES!Y37,Sheet1!$B$9:$C$13,2,FALSE),0)*$I14</f>
        <v>0</v>
      </c>
      <c r="R14" s="8">
        <f>_xlfn.IFNA(VLOOKUP(SPECIES!Z37,Sheet1!$B$9:$C$13,2,FALSE),0)*$I14</f>
        <v>0</v>
      </c>
      <c r="S14" s="8">
        <f>_xlfn.IFNA(VLOOKUP(SPECIES!AA37,Sheet1!$B$9:$C$13,2,FALSE),0)*$I14</f>
        <v>0</v>
      </c>
      <c r="T14" s="8">
        <f>_xlfn.IFNA(VLOOKUP(SPECIES!AB37,Sheet1!$B$9:$C$13,2,FALSE),0)*$I14</f>
        <v>0</v>
      </c>
      <c r="U14" s="8">
        <f>_xlfn.IFNA(VLOOKUP(SPECIES!AC37,Sheet1!$B$9:$C$13,2,FALSE),0)*$I14</f>
        <v>0</v>
      </c>
      <c r="V14" s="8">
        <f>_xlfn.IFNA(VLOOKUP(SPECIES!AD37,Sheet1!$B$9:$C$13,2,FALSE),0)*$I14</f>
        <v>0</v>
      </c>
      <c r="W14" s="8">
        <f>_xlfn.IFNA(VLOOKUP(SPECIES!AE37,Sheet1!$B$9:$C$13,2,FALSE),0)*$I14</f>
        <v>0</v>
      </c>
      <c r="X14" s="8">
        <f>_xlfn.IFNA(VLOOKUP(SPECIES!AF37,Sheet1!$B$9:$C$13,2,FALSE),0)*$I14</f>
        <v>0</v>
      </c>
      <c r="Y14" s="8">
        <f>_xlfn.IFNA(VLOOKUP(SPECIES!AG37,Sheet1!$B$9:$C$13,2,FALSE),0)*$I14</f>
        <v>0</v>
      </c>
      <c r="Z14" s="8">
        <f>_xlfn.IFNA(VLOOKUP(SPECIES!AH37,Sheet1!$B$9:$C$13,2,FALSE),0)*$I14</f>
        <v>0</v>
      </c>
      <c r="AA14" s="8">
        <f>_xlfn.IFNA(VLOOKUP(SPECIES!AI37,Sheet1!$B$9:$C$13,2,FALSE),0)*$I14</f>
        <v>0</v>
      </c>
      <c r="AB14" s="8">
        <f>_xlfn.IFNA(VLOOKUP(SPECIES!AJ37,Sheet1!$B$9:$C$13,2,FALSE),0)*$I14</f>
        <v>0</v>
      </c>
      <c r="AC14" s="8">
        <f>_xlfn.IFNA(VLOOKUP(SPECIES!AK37,Sheet1!$B$9:$C$13,2,FALSE),0)*$I14</f>
        <v>0</v>
      </c>
      <c r="AD14" s="8">
        <f>_xlfn.IFNA(VLOOKUP(SPECIES!AL37,Sheet1!$B$9:$C$13,2,FALSE),0)*$I14</f>
        <v>0</v>
      </c>
      <c r="AE14" s="8">
        <f>_xlfn.IFNA(VLOOKUP(SPECIES!AM37,Sheet1!$B$9:$C$13,2,FALSE),0)*$I14</f>
        <v>0</v>
      </c>
      <c r="AF14" s="8">
        <f>_xlfn.IFNA(VLOOKUP(SPECIES!AN37,Sheet1!$B$9:$C$13,2,FALSE),0)*$I14</f>
        <v>0</v>
      </c>
      <c r="AG14" s="8">
        <f>_xlfn.IFNA(VLOOKUP(SPECIES!AO37,Sheet1!$B$9:$C$13,2,FALSE),0)*$I14</f>
        <v>0</v>
      </c>
      <c r="AH14" s="8">
        <f>_xlfn.IFNA(VLOOKUP(SPECIES!AP37,Sheet1!$B$9:$C$13,2,FALSE),0)*$I14</f>
        <v>0</v>
      </c>
      <c r="AI14" s="8">
        <f>_xlfn.IFNA(VLOOKUP(SPECIES!AQ37,Sheet1!$B$9:$C$13,2,FALSE),0)*$I14</f>
        <v>0</v>
      </c>
      <c r="AJ14" s="8">
        <f>_xlfn.IFNA(VLOOKUP(SPECIES!AR37,Sheet1!$B$9:$C$13,2,FALSE),0)*$I14</f>
        <v>0</v>
      </c>
      <c r="AK14" s="8">
        <f>_xlfn.IFNA(VLOOKUP(SPECIES!AS37,Sheet1!$B$9:$C$13,2,FALSE),0)*$I14</f>
        <v>0</v>
      </c>
      <c r="AL14" s="8">
        <f>_xlfn.IFNA(VLOOKUP(SPECIES!AT37,Sheet1!$B$9:$C$13,2,FALSE),0)*$I14</f>
        <v>0</v>
      </c>
      <c r="AM14" s="8">
        <f>_xlfn.IFNA(VLOOKUP(SPECIES!AU37,Sheet1!$B$9:$C$13,2,FALSE),0)*$I14</f>
        <v>0</v>
      </c>
      <c r="AN14" s="8">
        <f>_xlfn.IFNA(VLOOKUP(SPECIES!AV37,Sheet1!$B$9:$C$13,2,FALSE),0)*$I14</f>
        <v>0</v>
      </c>
      <c r="AO14" s="8">
        <f>_xlfn.IFNA(VLOOKUP(SPECIES!AW37,Sheet1!$B$9:$C$13,2,FALSE),0)*$I14</f>
        <v>0</v>
      </c>
      <c r="AP14" s="8">
        <f>_xlfn.IFNA(VLOOKUP(SPECIES!AX37,Sheet1!$B$9:$C$13,2,FALSE),0)*$I14</f>
        <v>0</v>
      </c>
      <c r="AQ14" s="8">
        <f>_xlfn.IFNA(VLOOKUP(SPECIES!AY37,Sheet1!$B$9:$C$13,2,FALSE),0)*$I14</f>
        <v>0</v>
      </c>
      <c r="AR14" s="8">
        <f>_xlfn.IFNA(VLOOKUP(SPECIES!AZ37,Sheet1!$B$9:$C$13,2,FALSE),0)*$I14</f>
        <v>0</v>
      </c>
      <c r="AS14" s="8">
        <f>_xlfn.IFNA(VLOOKUP(SPECIES!BA37,Sheet1!$B$9:$C$13,2,FALSE),0)*$I14</f>
        <v>0</v>
      </c>
      <c r="AT14" s="8">
        <f>_xlfn.IFNA(VLOOKUP(SPECIES!BB37,Sheet1!$B$9:$C$13,2,FALSE),0)*$I14</f>
        <v>0</v>
      </c>
      <c r="AU14" s="8">
        <f>_xlfn.IFNA(VLOOKUP(SPECIES!BC37,Sheet1!$B$9:$C$13,2,FALSE),0)*$I14</f>
        <v>0</v>
      </c>
      <c r="AV14" s="8">
        <f>_xlfn.IFNA(VLOOKUP(SPECIES!BD37,Sheet1!$B$9:$C$13,2,FALSE),0)*$I14</f>
        <v>0</v>
      </c>
      <c r="AW14" s="8">
        <f>_xlfn.IFNA(VLOOKUP(SPECIES!BE37,Sheet1!$B$9:$C$13,2,FALSE),0)*$I14</f>
        <v>0</v>
      </c>
      <c r="AX14" s="8">
        <f>_xlfn.IFNA(VLOOKUP(SPECIES!BF37,Sheet1!$B$9:$C$13,2,FALSE),0)*$I14</f>
        <v>0</v>
      </c>
      <c r="AY14" s="8">
        <f>_xlfn.IFNA(VLOOKUP(SPECIES!BG37,Sheet1!$B$9:$C$13,2,FALSE),0)*$I14</f>
        <v>0</v>
      </c>
      <c r="AZ14" s="8">
        <f>_xlfn.IFNA(VLOOKUP(SPECIES!BH37,Sheet1!$B$9:$C$13,2,FALSE),0)*$I14</f>
        <v>0</v>
      </c>
      <c r="BA14" s="8">
        <f>_xlfn.IFNA(VLOOKUP(SPECIES!BI37,Sheet1!$B$9:$C$13,2,FALSE),0)*$I14</f>
        <v>0</v>
      </c>
      <c r="BB14" s="8">
        <f>_xlfn.IFNA(VLOOKUP(SPECIES!BJ37,Sheet1!$B$9:$C$13,2,FALSE),0)*$I14</f>
        <v>0</v>
      </c>
      <c r="BC14" s="8">
        <f>_xlfn.IFNA(VLOOKUP(SPECIES!BK37,Sheet1!$B$9:$C$13,2,FALSE),0)*$I14</f>
        <v>0</v>
      </c>
      <c r="BD14" s="8">
        <f>_xlfn.IFNA(VLOOKUP(SPECIES!BL37,Sheet1!$B$9:$C$13,2,FALSE),0)*$I14</f>
        <v>0</v>
      </c>
      <c r="BE14" s="8">
        <f>_xlfn.IFNA(VLOOKUP(SPECIES!BM37,Sheet1!$B$9:$C$13,2,FALSE),0)*$I14</f>
        <v>0</v>
      </c>
      <c r="BF14" s="8">
        <f>_xlfn.IFNA(VLOOKUP(SPECIES!BN37,Sheet1!$B$9:$C$13,2,FALSE),0)*$I14</f>
        <v>0</v>
      </c>
      <c r="BG14" s="89">
        <f>_xlfn.IFNA(VLOOKUP(SPECIES!BO37,Sheet1!$B$9:$C$13,2,FALSE),0)*$I14</f>
        <v>0</v>
      </c>
    </row>
    <row r="15" spans="2:59">
      <c r="H15" s="130"/>
      <c r="I15" s="89">
        <f>IF(SPECIES!C38="x",9,IF(SPECIES!D38="x",3,IF(SPECIES!E38="x",1,"")))</f>
        <v>9</v>
      </c>
      <c r="J15" s="88">
        <f>_xlfn.IFNA(VLOOKUP(SPECIES!R38,Sheet1!$B$9:$C$13,2,FALSE),0)*$I15</f>
        <v>0</v>
      </c>
      <c r="K15" s="8">
        <f>_xlfn.IFNA(VLOOKUP(SPECIES!S38,Sheet1!$B$9:$C$13,2,FALSE),0)*$I15</f>
        <v>0</v>
      </c>
      <c r="L15" s="8">
        <f>_xlfn.IFNA(VLOOKUP(SPECIES!T38,Sheet1!$B$9:$C$13,2,FALSE),0)*$I15</f>
        <v>0</v>
      </c>
      <c r="M15" s="8">
        <f>_xlfn.IFNA(VLOOKUP(SPECIES!U38,Sheet1!$B$9:$C$13,2,FALSE),0)*$I15</f>
        <v>0</v>
      </c>
      <c r="N15" s="8">
        <f>_xlfn.IFNA(VLOOKUP(SPECIES!V38,Sheet1!$B$9:$C$13,2,FALSE),0)*$I15</f>
        <v>0</v>
      </c>
      <c r="O15" s="8">
        <f>_xlfn.IFNA(VLOOKUP(SPECIES!W38,Sheet1!$B$9:$C$13,2,FALSE),0)*$I15</f>
        <v>0</v>
      </c>
      <c r="P15" s="8">
        <f>_xlfn.IFNA(VLOOKUP(SPECIES!X38,Sheet1!$B$9:$C$13,2,FALSE),0)*$I15</f>
        <v>0</v>
      </c>
      <c r="Q15" s="8">
        <f>_xlfn.IFNA(VLOOKUP(SPECIES!Y38,Sheet1!$B$9:$C$13,2,FALSE),0)*$I15</f>
        <v>0</v>
      </c>
      <c r="R15" s="8">
        <f>_xlfn.IFNA(VLOOKUP(SPECIES!Z38,Sheet1!$B$9:$C$13,2,FALSE),0)*$I15</f>
        <v>0</v>
      </c>
      <c r="S15" s="8">
        <f>_xlfn.IFNA(VLOOKUP(SPECIES!AA38,Sheet1!$B$9:$C$13,2,FALSE),0)*$I15</f>
        <v>0</v>
      </c>
      <c r="T15" s="8">
        <f>_xlfn.IFNA(VLOOKUP(SPECIES!AB38,Sheet1!$B$9:$C$13,2,FALSE),0)*$I15</f>
        <v>0</v>
      </c>
      <c r="U15" s="8">
        <f>_xlfn.IFNA(VLOOKUP(SPECIES!AC38,Sheet1!$B$9:$C$13,2,FALSE),0)*$I15</f>
        <v>0</v>
      </c>
      <c r="V15" s="8">
        <f>_xlfn.IFNA(VLOOKUP(SPECIES!AD38,Sheet1!$B$9:$C$13,2,FALSE),0)*$I15</f>
        <v>0</v>
      </c>
      <c r="W15" s="8">
        <f>_xlfn.IFNA(VLOOKUP(SPECIES!AE38,Sheet1!$B$9:$C$13,2,FALSE),0)*$I15</f>
        <v>0</v>
      </c>
      <c r="X15" s="8">
        <f>_xlfn.IFNA(VLOOKUP(SPECIES!AF38,Sheet1!$B$9:$C$13,2,FALSE),0)*$I15</f>
        <v>0</v>
      </c>
      <c r="Y15" s="8">
        <f>_xlfn.IFNA(VLOOKUP(SPECIES!AG38,Sheet1!$B$9:$C$13,2,FALSE),0)*$I15</f>
        <v>0</v>
      </c>
      <c r="Z15" s="8">
        <f>_xlfn.IFNA(VLOOKUP(SPECIES!AH38,Sheet1!$B$9:$C$13,2,FALSE),0)*$I15</f>
        <v>0</v>
      </c>
      <c r="AA15" s="8">
        <f>_xlfn.IFNA(VLOOKUP(SPECIES!AI38,Sheet1!$B$9:$C$13,2,FALSE),0)*$I15</f>
        <v>0</v>
      </c>
      <c r="AB15" s="8">
        <f>_xlfn.IFNA(VLOOKUP(SPECIES!AJ38,Sheet1!$B$9:$C$13,2,FALSE),0)*$I15</f>
        <v>0</v>
      </c>
      <c r="AC15" s="8">
        <f>_xlfn.IFNA(VLOOKUP(SPECIES!AK38,Sheet1!$B$9:$C$13,2,FALSE),0)*$I15</f>
        <v>0</v>
      </c>
      <c r="AD15" s="8">
        <f>_xlfn.IFNA(VLOOKUP(SPECIES!AL38,Sheet1!$B$9:$C$13,2,FALSE),0)*$I15</f>
        <v>0</v>
      </c>
      <c r="AE15" s="8">
        <f>_xlfn.IFNA(VLOOKUP(SPECIES!AM38,Sheet1!$B$9:$C$13,2,FALSE),0)*$I15</f>
        <v>0</v>
      </c>
      <c r="AF15" s="8">
        <f>_xlfn.IFNA(VLOOKUP(SPECIES!AN38,Sheet1!$B$9:$C$13,2,FALSE),0)*$I15</f>
        <v>0</v>
      </c>
      <c r="AG15" s="8">
        <f>_xlfn.IFNA(VLOOKUP(SPECIES!AO38,Sheet1!$B$9:$C$13,2,FALSE),0)*$I15</f>
        <v>0</v>
      </c>
      <c r="AH15" s="8">
        <f>_xlfn.IFNA(VLOOKUP(SPECIES!AP38,Sheet1!$B$9:$C$13,2,FALSE),0)*$I15</f>
        <v>0</v>
      </c>
      <c r="AI15" s="8">
        <f>_xlfn.IFNA(VLOOKUP(SPECIES!AQ38,Sheet1!$B$9:$C$13,2,FALSE),0)*$I15</f>
        <v>0</v>
      </c>
      <c r="AJ15" s="8">
        <f>_xlfn.IFNA(VLOOKUP(SPECIES!AR38,Sheet1!$B$9:$C$13,2,FALSE),0)*$I15</f>
        <v>0</v>
      </c>
      <c r="AK15" s="8">
        <f>_xlfn.IFNA(VLOOKUP(SPECIES!AS38,Sheet1!$B$9:$C$13,2,FALSE),0)*$I15</f>
        <v>0</v>
      </c>
      <c r="AL15" s="8">
        <f>_xlfn.IFNA(VLOOKUP(SPECIES!AT38,Sheet1!$B$9:$C$13,2,FALSE),0)*$I15</f>
        <v>0</v>
      </c>
      <c r="AM15" s="8">
        <f>_xlfn.IFNA(VLOOKUP(SPECIES!AU38,Sheet1!$B$9:$C$13,2,FALSE),0)*$I15</f>
        <v>0</v>
      </c>
      <c r="AN15" s="8">
        <f>_xlfn.IFNA(VLOOKUP(SPECIES!AV38,Sheet1!$B$9:$C$13,2,FALSE),0)*$I15</f>
        <v>0</v>
      </c>
      <c r="AO15" s="8">
        <f>_xlfn.IFNA(VLOOKUP(SPECIES!AW38,Sheet1!$B$9:$C$13,2,FALSE),0)*$I15</f>
        <v>0</v>
      </c>
      <c r="AP15" s="8">
        <f>_xlfn.IFNA(VLOOKUP(SPECIES!AX38,Sheet1!$B$9:$C$13,2,FALSE),0)*$I15</f>
        <v>0</v>
      </c>
      <c r="AQ15" s="8">
        <f>_xlfn.IFNA(VLOOKUP(SPECIES!AY38,Sheet1!$B$9:$C$13,2,FALSE),0)*$I15</f>
        <v>0</v>
      </c>
      <c r="AR15" s="8">
        <f>_xlfn.IFNA(VLOOKUP(SPECIES!AZ38,Sheet1!$B$9:$C$13,2,FALSE),0)*$I15</f>
        <v>0</v>
      </c>
      <c r="AS15" s="8">
        <f>_xlfn.IFNA(VLOOKUP(SPECIES!BA38,Sheet1!$B$9:$C$13,2,FALSE),0)*$I15</f>
        <v>0</v>
      </c>
      <c r="AT15" s="8">
        <f>_xlfn.IFNA(VLOOKUP(SPECIES!BB38,Sheet1!$B$9:$C$13,2,FALSE),0)*$I15</f>
        <v>0</v>
      </c>
      <c r="AU15" s="8">
        <f>_xlfn.IFNA(VLOOKUP(SPECIES!BC38,Sheet1!$B$9:$C$13,2,FALSE),0)*$I15</f>
        <v>0</v>
      </c>
      <c r="AV15" s="8">
        <f>_xlfn.IFNA(VLOOKUP(SPECIES!BD38,Sheet1!$B$9:$C$13,2,FALSE),0)*$I15</f>
        <v>0</v>
      </c>
      <c r="AW15" s="8">
        <f>_xlfn.IFNA(VLOOKUP(SPECIES!BE38,Sheet1!$B$9:$C$13,2,FALSE),0)*$I15</f>
        <v>0</v>
      </c>
      <c r="AX15" s="8">
        <f>_xlfn.IFNA(VLOOKUP(SPECIES!BF38,Sheet1!$B$9:$C$13,2,FALSE),0)*$I15</f>
        <v>0</v>
      </c>
      <c r="AY15" s="8">
        <f>_xlfn.IFNA(VLOOKUP(SPECIES!BG38,Sheet1!$B$9:$C$13,2,FALSE),0)*$I15</f>
        <v>0</v>
      </c>
      <c r="AZ15" s="8">
        <f>_xlfn.IFNA(VLOOKUP(SPECIES!BH38,Sheet1!$B$9:$C$13,2,FALSE),0)*$I15</f>
        <v>0</v>
      </c>
      <c r="BA15" s="8">
        <f>_xlfn.IFNA(VLOOKUP(SPECIES!BI38,Sheet1!$B$9:$C$13,2,FALSE),0)*$I15</f>
        <v>0</v>
      </c>
      <c r="BB15" s="8">
        <f>_xlfn.IFNA(VLOOKUP(SPECIES!BJ38,Sheet1!$B$9:$C$13,2,FALSE),0)*$I15</f>
        <v>0</v>
      </c>
      <c r="BC15" s="8">
        <f>_xlfn.IFNA(VLOOKUP(SPECIES!BK38,Sheet1!$B$9:$C$13,2,FALSE),0)*$I15</f>
        <v>0</v>
      </c>
      <c r="BD15" s="8">
        <f>_xlfn.IFNA(VLOOKUP(SPECIES!BL38,Sheet1!$B$9:$C$13,2,FALSE),0)*$I15</f>
        <v>0</v>
      </c>
      <c r="BE15" s="8">
        <f>_xlfn.IFNA(VLOOKUP(SPECIES!BM38,Sheet1!$B$9:$C$13,2,FALSE),0)*$I15</f>
        <v>0</v>
      </c>
      <c r="BF15" s="8">
        <f>_xlfn.IFNA(VLOOKUP(SPECIES!BN38,Sheet1!$B$9:$C$13,2,FALSE),0)*$I15</f>
        <v>0</v>
      </c>
      <c r="BG15" s="89">
        <f>_xlfn.IFNA(VLOOKUP(SPECIES!BO38,Sheet1!$B$9:$C$13,2,FALSE),0)*$I15</f>
        <v>0</v>
      </c>
    </row>
    <row r="16" spans="2:59">
      <c r="B16" s="63"/>
      <c r="C16" s="64"/>
      <c r="D16" s="64"/>
      <c r="E16" s="64"/>
      <c r="F16" s="64"/>
      <c r="H16" s="130"/>
      <c r="I16" s="89">
        <f>IF(SPECIES!C39="x",9,IF(SPECIES!D39="x",3,IF(SPECIES!E39="x",1,"")))</f>
        <v>9</v>
      </c>
      <c r="J16" s="88">
        <f>_xlfn.IFNA(VLOOKUP(SPECIES!R39,Sheet1!$B$9:$C$13,2,FALSE),0)*$I16</f>
        <v>0</v>
      </c>
      <c r="K16" s="8">
        <f>_xlfn.IFNA(VLOOKUP(SPECIES!S39,Sheet1!$B$9:$C$13,2,FALSE),0)*$I16</f>
        <v>0</v>
      </c>
      <c r="L16" s="8">
        <f>_xlfn.IFNA(VLOOKUP(SPECIES!T39,Sheet1!$B$9:$C$13,2,FALSE),0)*$I16</f>
        <v>0</v>
      </c>
      <c r="M16" s="8">
        <f>_xlfn.IFNA(VLOOKUP(SPECIES!U39,Sheet1!$B$9:$C$13,2,FALSE),0)*$I16</f>
        <v>0</v>
      </c>
      <c r="N16" s="8">
        <f>_xlfn.IFNA(VLOOKUP(SPECIES!V39,Sheet1!$B$9:$C$13,2,FALSE),0)*$I16</f>
        <v>0</v>
      </c>
      <c r="O16" s="8">
        <f>_xlfn.IFNA(VLOOKUP(SPECIES!W39,Sheet1!$B$9:$C$13,2,FALSE),0)*$I16</f>
        <v>0</v>
      </c>
      <c r="P16" s="8">
        <f>_xlfn.IFNA(VLOOKUP(SPECIES!X39,Sheet1!$B$9:$C$13,2,FALSE),0)*$I16</f>
        <v>0</v>
      </c>
      <c r="Q16" s="8">
        <f>_xlfn.IFNA(VLOOKUP(SPECIES!Y39,Sheet1!$B$9:$C$13,2,FALSE),0)*$I16</f>
        <v>0</v>
      </c>
      <c r="R16" s="8">
        <f>_xlfn.IFNA(VLOOKUP(SPECIES!Z39,Sheet1!$B$9:$C$13,2,FALSE),0)*$I16</f>
        <v>0</v>
      </c>
      <c r="S16" s="8">
        <f>_xlfn.IFNA(VLOOKUP(SPECIES!AA39,Sheet1!$B$9:$C$13,2,FALSE),0)*$I16</f>
        <v>0</v>
      </c>
      <c r="T16" s="8">
        <f>_xlfn.IFNA(VLOOKUP(SPECIES!AB39,Sheet1!$B$9:$C$13,2,FALSE),0)*$I16</f>
        <v>0</v>
      </c>
      <c r="U16" s="8">
        <f>_xlfn.IFNA(VLOOKUP(SPECIES!AC39,Sheet1!$B$9:$C$13,2,FALSE),0)*$I16</f>
        <v>0</v>
      </c>
      <c r="V16" s="8">
        <f>_xlfn.IFNA(VLOOKUP(SPECIES!AD39,Sheet1!$B$9:$C$13,2,FALSE),0)*$I16</f>
        <v>0</v>
      </c>
      <c r="W16" s="8">
        <f>_xlfn.IFNA(VLOOKUP(SPECIES!AE39,Sheet1!$B$9:$C$13,2,FALSE),0)*$I16</f>
        <v>0</v>
      </c>
      <c r="X16" s="8">
        <f>_xlfn.IFNA(VLOOKUP(SPECIES!AF39,Sheet1!$B$9:$C$13,2,FALSE),0)*$I16</f>
        <v>0</v>
      </c>
      <c r="Y16" s="8">
        <f>_xlfn.IFNA(VLOOKUP(SPECIES!AG39,Sheet1!$B$9:$C$13,2,FALSE),0)*$I16</f>
        <v>0</v>
      </c>
      <c r="Z16" s="8">
        <f>_xlfn.IFNA(VLOOKUP(SPECIES!AH39,Sheet1!$B$9:$C$13,2,FALSE),0)*$I16</f>
        <v>0</v>
      </c>
      <c r="AA16" s="8">
        <f>_xlfn.IFNA(VLOOKUP(SPECIES!AI39,Sheet1!$B$9:$C$13,2,FALSE),0)*$I16</f>
        <v>0</v>
      </c>
      <c r="AB16" s="8">
        <f>_xlfn.IFNA(VLOOKUP(SPECIES!AJ39,Sheet1!$B$9:$C$13,2,FALSE),0)*$I16</f>
        <v>0</v>
      </c>
      <c r="AC16" s="8">
        <f>_xlfn.IFNA(VLOOKUP(SPECIES!AK39,Sheet1!$B$9:$C$13,2,FALSE),0)*$I16</f>
        <v>0</v>
      </c>
      <c r="AD16" s="8">
        <f>_xlfn.IFNA(VLOOKUP(SPECIES!AL39,Sheet1!$B$9:$C$13,2,FALSE),0)*$I16</f>
        <v>0</v>
      </c>
      <c r="AE16" s="8">
        <f>_xlfn.IFNA(VLOOKUP(SPECIES!AM39,Sheet1!$B$9:$C$13,2,FALSE),0)*$I16</f>
        <v>0</v>
      </c>
      <c r="AF16" s="8">
        <f>_xlfn.IFNA(VLOOKUP(SPECIES!AN39,Sheet1!$B$9:$C$13,2,FALSE),0)*$I16</f>
        <v>0</v>
      </c>
      <c r="AG16" s="8">
        <f>_xlfn.IFNA(VLOOKUP(SPECIES!AO39,Sheet1!$B$9:$C$13,2,FALSE),0)*$I16</f>
        <v>0</v>
      </c>
      <c r="AH16" s="8">
        <f>_xlfn.IFNA(VLOOKUP(SPECIES!AP39,Sheet1!$B$9:$C$13,2,FALSE),0)*$I16</f>
        <v>0</v>
      </c>
      <c r="AI16" s="8">
        <f>_xlfn.IFNA(VLOOKUP(SPECIES!AQ39,Sheet1!$B$9:$C$13,2,FALSE),0)*$I16</f>
        <v>0</v>
      </c>
      <c r="AJ16" s="8">
        <f>_xlfn.IFNA(VLOOKUP(SPECIES!AR39,Sheet1!$B$9:$C$13,2,FALSE),0)*$I16</f>
        <v>0</v>
      </c>
      <c r="AK16" s="8">
        <f>_xlfn.IFNA(VLOOKUP(SPECIES!AS39,Sheet1!$B$9:$C$13,2,FALSE),0)*$I16</f>
        <v>0</v>
      </c>
      <c r="AL16" s="8">
        <f>_xlfn.IFNA(VLOOKUP(SPECIES!AT39,Sheet1!$B$9:$C$13,2,FALSE),0)*$I16</f>
        <v>0</v>
      </c>
      <c r="AM16" s="8">
        <f>_xlfn.IFNA(VLOOKUP(SPECIES!AU39,Sheet1!$B$9:$C$13,2,FALSE),0)*$I16</f>
        <v>0</v>
      </c>
      <c r="AN16" s="8">
        <f>_xlfn.IFNA(VLOOKUP(SPECIES!AV39,Sheet1!$B$9:$C$13,2,FALSE),0)*$I16</f>
        <v>0</v>
      </c>
      <c r="AO16" s="8">
        <f>_xlfn.IFNA(VLOOKUP(SPECIES!AW39,Sheet1!$B$9:$C$13,2,FALSE),0)*$I16</f>
        <v>0</v>
      </c>
      <c r="AP16" s="8">
        <f>_xlfn.IFNA(VLOOKUP(SPECIES!AX39,Sheet1!$B$9:$C$13,2,FALSE),0)*$I16</f>
        <v>0</v>
      </c>
      <c r="AQ16" s="8">
        <f>_xlfn.IFNA(VLOOKUP(SPECIES!AY39,Sheet1!$B$9:$C$13,2,FALSE),0)*$I16</f>
        <v>0</v>
      </c>
      <c r="AR16" s="8">
        <f>_xlfn.IFNA(VLOOKUP(SPECIES!AZ39,Sheet1!$B$9:$C$13,2,FALSE),0)*$I16</f>
        <v>0</v>
      </c>
      <c r="AS16" s="8">
        <f>_xlfn.IFNA(VLOOKUP(SPECIES!BA39,Sheet1!$B$9:$C$13,2,FALSE),0)*$I16</f>
        <v>0</v>
      </c>
      <c r="AT16" s="8">
        <f>_xlfn.IFNA(VLOOKUP(SPECIES!BB39,Sheet1!$B$9:$C$13,2,FALSE),0)*$I16</f>
        <v>0</v>
      </c>
      <c r="AU16" s="8">
        <f>_xlfn.IFNA(VLOOKUP(SPECIES!BC39,Sheet1!$B$9:$C$13,2,FALSE),0)*$I16</f>
        <v>0</v>
      </c>
      <c r="AV16" s="8">
        <f>_xlfn.IFNA(VLOOKUP(SPECIES!BD39,Sheet1!$B$9:$C$13,2,FALSE),0)*$I16</f>
        <v>0</v>
      </c>
      <c r="AW16" s="8">
        <f>_xlfn.IFNA(VLOOKUP(SPECIES!BE39,Sheet1!$B$9:$C$13,2,FALSE),0)*$I16</f>
        <v>0</v>
      </c>
      <c r="AX16" s="8">
        <f>_xlfn.IFNA(VLOOKUP(SPECIES!BF39,Sheet1!$B$9:$C$13,2,FALSE),0)*$I16</f>
        <v>0</v>
      </c>
      <c r="AY16" s="8">
        <f>_xlfn.IFNA(VLOOKUP(SPECIES!BG39,Sheet1!$B$9:$C$13,2,FALSE),0)*$I16</f>
        <v>0</v>
      </c>
      <c r="AZ16" s="8">
        <f>_xlfn.IFNA(VLOOKUP(SPECIES!BH39,Sheet1!$B$9:$C$13,2,FALSE),0)*$I16</f>
        <v>0</v>
      </c>
      <c r="BA16" s="8">
        <f>_xlfn.IFNA(VLOOKUP(SPECIES!BI39,Sheet1!$B$9:$C$13,2,FALSE),0)*$I16</f>
        <v>0</v>
      </c>
      <c r="BB16" s="8">
        <f>_xlfn.IFNA(VLOOKUP(SPECIES!BJ39,Sheet1!$B$9:$C$13,2,FALSE),0)*$I16</f>
        <v>0</v>
      </c>
      <c r="BC16" s="8">
        <f>_xlfn.IFNA(VLOOKUP(SPECIES!BK39,Sheet1!$B$9:$C$13,2,FALSE),0)*$I16</f>
        <v>0</v>
      </c>
      <c r="BD16" s="8">
        <f>_xlfn.IFNA(VLOOKUP(SPECIES!BL39,Sheet1!$B$9:$C$13,2,FALSE),0)*$I16</f>
        <v>0</v>
      </c>
      <c r="BE16" s="8">
        <f>_xlfn.IFNA(VLOOKUP(SPECIES!BM39,Sheet1!$B$9:$C$13,2,FALSE),0)*$I16</f>
        <v>0</v>
      </c>
      <c r="BF16" s="8">
        <f>_xlfn.IFNA(VLOOKUP(SPECIES!BN39,Sheet1!$B$9:$C$13,2,FALSE),0)*$I16</f>
        <v>0</v>
      </c>
      <c r="BG16" s="89">
        <f>_xlfn.IFNA(VLOOKUP(SPECIES!BO39,Sheet1!$B$9:$C$13,2,FALSE),0)*$I16</f>
        <v>0</v>
      </c>
    </row>
    <row r="17" spans="2:59">
      <c r="B17" s="65">
        <v>9</v>
      </c>
      <c r="C17" s="66">
        <v>9</v>
      </c>
      <c r="D17" s="67">
        <v>18</v>
      </c>
      <c r="E17" s="67">
        <v>36</v>
      </c>
      <c r="F17" s="67">
        <v>72</v>
      </c>
      <c r="H17" s="130"/>
      <c r="I17" s="89">
        <f>IF(SPECIES!C40="x",9,IF(SPECIES!D40="x",3,IF(SPECIES!E40="x",1,"")))</f>
        <v>9</v>
      </c>
      <c r="J17" s="88">
        <f>_xlfn.IFNA(VLOOKUP(SPECIES!R40,Sheet1!$B$9:$C$13,2,FALSE),0)*$I17</f>
        <v>0</v>
      </c>
      <c r="K17" s="8">
        <f>_xlfn.IFNA(VLOOKUP(SPECIES!S40,Sheet1!$B$9:$C$13,2,FALSE),0)*$I17</f>
        <v>0</v>
      </c>
      <c r="L17" s="8">
        <f>_xlfn.IFNA(VLOOKUP(SPECIES!T40,Sheet1!$B$9:$C$13,2,FALSE),0)*$I17</f>
        <v>0</v>
      </c>
      <c r="M17" s="8">
        <f>_xlfn.IFNA(VLOOKUP(SPECIES!U40,Sheet1!$B$9:$C$13,2,FALSE),0)*$I17</f>
        <v>0</v>
      </c>
      <c r="N17" s="8">
        <f>_xlfn.IFNA(VLOOKUP(SPECIES!V40,Sheet1!$B$9:$C$13,2,FALSE),0)*$I17</f>
        <v>0</v>
      </c>
      <c r="O17" s="8">
        <f>_xlfn.IFNA(VLOOKUP(SPECIES!W40,Sheet1!$B$9:$C$13,2,FALSE),0)*$I17</f>
        <v>0</v>
      </c>
      <c r="P17" s="8">
        <f>_xlfn.IFNA(VLOOKUP(SPECIES!X40,Sheet1!$B$9:$C$13,2,FALSE),0)*$I17</f>
        <v>0</v>
      </c>
      <c r="Q17" s="8">
        <f>_xlfn.IFNA(VLOOKUP(SPECIES!Y40,Sheet1!$B$9:$C$13,2,FALSE),0)*$I17</f>
        <v>0</v>
      </c>
      <c r="R17" s="8">
        <f>_xlfn.IFNA(VLOOKUP(SPECIES!Z40,Sheet1!$B$9:$C$13,2,FALSE),0)*$I17</f>
        <v>0</v>
      </c>
      <c r="S17" s="8">
        <f>_xlfn.IFNA(VLOOKUP(SPECIES!AA40,Sheet1!$B$9:$C$13,2,FALSE),0)*$I17</f>
        <v>0</v>
      </c>
      <c r="T17" s="8">
        <f>_xlfn.IFNA(VLOOKUP(SPECIES!AB40,Sheet1!$B$9:$C$13,2,FALSE),0)*$I17</f>
        <v>0</v>
      </c>
      <c r="U17" s="8">
        <f>_xlfn.IFNA(VLOOKUP(SPECIES!AC40,Sheet1!$B$9:$C$13,2,FALSE),0)*$I17</f>
        <v>0</v>
      </c>
      <c r="V17" s="8">
        <f>_xlfn.IFNA(VLOOKUP(SPECIES!AD40,Sheet1!$B$9:$C$13,2,FALSE),0)*$I17</f>
        <v>0</v>
      </c>
      <c r="W17" s="8">
        <f>_xlfn.IFNA(VLOOKUP(SPECIES!AE40,Sheet1!$B$9:$C$13,2,FALSE),0)*$I17</f>
        <v>0</v>
      </c>
      <c r="X17" s="8">
        <f>_xlfn.IFNA(VLOOKUP(SPECIES!AF40,Sheet1!$B$9:$C$13,2,FALSE),0)*$I17</f>
        <v>0</v>
      </c>
      <c r="Y17" s="8">
        <f>_xlfn.IFNA(VLOOKUP(SPECIES!AG40,Sheet1!$B$9:$C$13,2,FALSE),0)*$I17</f>
        <v>0</v>
      </c>
      <c r="Z17" s="8">
        <f>_xlfn.IFNA(VLOOKUP(SPECIES!AH40,Sheet1!$B$9:$C$13,2,FALSE),0)*$I17</f>
        <v>0</v>
      </c>
      <c r="AA17" s="8">
        <f>_xlfn.IFNA(VLOOKUP(SPECIES!AI40,Sheet1!$B$9:$C$13,2,FALSE),0)*$I17</f>
        <v>0</v>
      </c>
      <c r="AB17" s="8">
        <f>_xlfn.IFNA(VLOOKUP(SPECIES!AJ40,Sheet1!$B$9:$C$13,2,FALSE),0)*$I17</f>
        <v>0</v>
      </c>
      <c r="AC17" s="8">
        <f>_xlfn.IFNA(VLOOKUP(SPECIES!AK40,Sheet1!$B$9:$C$13,2,FALSE),0)*$I17</f>
        <v>0</v>
      </c>
      <c r="AD17" s="8">
        <f>_xlfn.IFNA(VLOOKUP(SPECIES!AL40,Sheet1!$B$9:$C$13,2,FALSE),0)*$I17</f>
        <v>0</v>
      </c>
      <c r="AE17" s="8">
        <f>_xlfn.IFNA(VLOOKUP(SPECIES!AM40,Sheet1!$B$9:$C$13,2,FALSE),0)*$I17</f>
        <v>0</v>
      </c>
      <c r="AF17" s="8">
        <f>_xlfn.IFNA(VLOOKUP(SPECIES!AN40,Sheet1!$B$9:$C$13,2,FALSE),0)*$I17</f>
        <v>0</v>
      </c>
      <c r="AG17" s="8">
        <f>_xlfn.IFNA(VLOOKUP(SPECIES!AO40,Sheet1!$B$9:$C$13,2,FALSE),0)*$I17</f>
        <v>0</v>
      </c>
      <c r="AH17" s="8">
        <f>_xlfn.IFNA(VLOOKUP(SPECIES!AP40,Sheet1!$B$9:$C$13,2,FALSE),0)*$I17</f>
        <v>0</v>
      </c>
      <c r="AI17" s="8">
        <f>_xlfn.IFNA(VLOOKUP(SPECIES!AQ40,Sheet1!$B$9:$C$13,2,FALSE),0)*$I17</f>
        <v>0</v>
      </c>
      <c r="AJ17" s="8">
        <f>_xlfn.IFNA(VLOOKUP(SPECIES!AR40,Sheet1!$B$9:$C$13,2,FALSE),0)*$I17</f>
        <v>0</v>
      </c>
      <c r="AK17" s="8">
        <f>_xlfn.IFNA(VLOOKUP(SPECIES!AS40,Sheet1!$B$9:$C$13,2,FALSE),0)*$I17</f>
        <v>0</v>
      </c>
      <c r="AL17" s="8">
        <f>_xlfn.IFNA(VLOOKUP(SPECIES!AT40,Sheet1!$B$9:$C$13,2,FALSE),0)*$I17</f>
        <v>0</v>
      </c>
      <c r="AM17" s="8">
        <f>_xlfn.IFNA(VLOOKUP(SPECIES!AU40,Sheet1!$B$9:$C$13,2,FALSE),0)*$I17</f>
        <v>0</v>
      </c>
      <c r="AN17" s="8">
        <f>_xlfn.IFNA(VLOOKUP(SPECIES!AV40,Sheet1!$B$9:$C$13,2,FALSE),0)*$I17</f>
        <v>0</v>
      </c>
      <c r="AO17" s="8">
        <f>_xlfn.IFNA(VLOOKUP(SPECIES!AW40,Sheet1!$B$9:$C$13,2,FALSE),0)*$I17</f>
        <v>0</v>
      </c>
      <c r="AP17" s="8">
        <f>_xlfn.IFNA(VLOOKUP(SPECIES!AX40,Sheet1!$B$9:$C$13,2,FALSE),0)*$I17</f>
        <v>0</v>
      </c>
      <c r="AQ17" s="8">
        <f>_xlfn.IFNA(VLOOKUP(SPECIES!AY40,Sheet1!$B$9:$C$13,2,FALSE),0)*$I17</f>
        <v>0</v>
      </c>
      <c r="AR17" s="8">
        <f>_xlfn.IFNA(VLOOKUP(SPECIES!AZ40,Sheet1!$B$9:$C$13,2,FALSE),0)*$I17</f>
        <v>0</v>
      </c>
      <c r="AS17" s="8">
        <f>_xlfn.IFNA(VLOOKUP(SPECIES!BA40,Sheet1!$B$9:$C$13,2,FALSE),0)*$I17</f>
        <v>0</v>
      </c>
      <c r="AT17" s="8">
        <f>_xlfn.IFNA(VLOOKUP(SPECIES!BB40,Sheet1!$B$9:$C$13,2,FALSE),0)*$I17</f>
        <v>0</v>
      </c>
      <c r="AU17" s="8">
        <f>_xlfn.IFNA(VLOOKUP(SPECIES!BC40,Sheet1!$B$9:$C$13,2,FALSE),0)*$I17</f>
        <v>0</v>
      </c>
      <c r="AV17" s="8">
        <f>_xlfn.IFNA(VLOOKUP(SPECIES!BD40,Sheet1!$B$9:$C$13,2,FALSE),0)*$I17</f>
        <v>0</v>
      </c>
      <c r="AW17" s="8">
        <f>_xlfn.IFNA(VLOOKUP(SPECIES!BE40,Sheet1!$B$9:$C$13,2,FALSE),0)*$I17</f>
        <v>0</v>
      </c>
      <c r="AX17" s="8">
        <f>_xlfn.IFNA(VLOOKUP(SPECIES!BF40,Sheet1!$B$9:$C$13,2,FALSE),0)*$I17</f>
        <v>0</v>
      </c>
      <c r="AY17" s="8">
        <f>_xlfn.IFNA(VLOOKUP(SPECIES!BG40,Sheet1!$B$9:$C$13,2,FALSE),0)*$I17</f>
        <v>0</v>
      </c>
      <c r="AZ17" s="8">
        <f>_xlfn.IFNA(VLOOKUP(SPECIES!BH40,Sheet1!$B$9:$C$13,2,FALSE),0)*$I17</f>
        <v>0</v>
      </c>
      <c r="BA17" s="8">
        <f>_xlfn.IFNA(VLOOKUP(SPECIES!BI40,Sheet1!$B$9:$C$13,2,FALSE),0)*$I17</f>
        <v>0</v>
      </c>
      <c r="BB17" s="8">
        <f>_xlfn.IFNA(VLOOKUP(SPECIES!BJ40,Sheet1!$B$9:$C$13,2,FALSE),0)*$I17</f>
        <v>0</v>
      </c>
      <c r="BC17" s="8">
        <f>_xlfn.IFNA(VLOOKUP(SPECIES!BK40,Sheet1!$B$9:$C$13,2,FALSE),0)*$I17</f>
        <v>0</v>
      </c>
      <c r="BD17" s="8">
        <f>_xlfn.IFNA(VLOOKUP(SPECIES!BL40,Sheet1!$B$9:$C$13,2,FALSE),0)*$I17</f>
        <v>0</v>
      </c>
      <c r="BE17" s="8">
        <f>_xlfn.IFNA(VLOOKUP(SPECIES!BM40,Sheet1!$B$9:$C$13,2,FALSE),0)*$I17</f>
        <v>0</v>
      </c>
      <c r="BF17" s="8">
        <f>_xlfn.IFNA(VLOOKUP(SPECIES!BN40,Sheet1!$B$9:$C$13,2,FALSE),0)*$I17</f>
        <v>0</v>
      </c>
      <c r="BG17" s="89">
        <f>_xlfn.IFNA(VLOOKUP(SPECIES!BO40,Sheet1!$B$9:$C$13,2,FALSE),0)*$I17</f>
        <v>0</v>
      </c>
    </row>
    <row r="18" spans="2:59">
      <c r="B18" s="65">
        <v>3</v>
      </c>
      <c r="C18" s="66">
        <v>3</v>
      </c>
      <c r="D18" s="67">
        <v>6</v>
      </c>
      <c r="E18" s="67">
        <v>12</v>
      </c>
      <c r="F18" s="67">
        <v>24</v>
      </c>
      <c r="H18" s="130"/>
      <c r="I18" s="89">
        <f>IF(SPECIES!C41="x",9,IF(SPECIES!D41="x",3,IF(SPECIES!E41="x",1,"")))</f>
        <v>9</v>
      </c>
      <c r="J18" s="88">
        <f>_xlfn.IFNA(VLOOKUP(SPECIES!R41,Sheet1!$B$9:$C$13,2,FALSE),0)*$I18</f>
        <v>0</v>
      </c>
      <c r="K18" s="8">
        <f>_xlfn.IFNA(VLOOKUP(SPECIES!S41,Sheet1!$B$9:$C$13,2,FALSE),0)*$I18</f>
        <v>0</v>
      </c>
      <c r="L18" s="8">
        <f>_xlfn.IFNA(VLOOKUP(SPECIES!T41,Sheet1!$B$9:$C$13,2,FALSE),0)*$I18</f>
        <v>0</v>
      </c>
      <c r="M18" s="8">
        <f>_xlfn.IFNA(VLOOKUP(SPECIES!U41,Sheet1!$B$9:$C$13,2,FALSE),0)*$I18</f>
        <v>0</v>
      </c>
      <c r="N18" s="8">
        <f>_xlfn.IFNA(VLOOKUP(SPECIES!V41,Sheet1!$B$9:$C$13,2,FALSE),0)*$I18</f>
        <v>0</v>
      </c>
      <c r="O18" s="8">
        <f>_xlfn.IFNA(VLOOKUP(SPECIES!W41,Sheet1!$B$9:$C$13,2,FALSE),0)*$I18</f>
        <v>0</v>
      </c>
      <c r="P18" s="8">
        <f>_xlfn.IFNA(VLOOKUP(SPECIES!X41,Sheet1!$B$9:$C$13,2,FALSE),0)*$I18</f>
        <v>0</v>
      </c>
      <c r="Q18" s="8">
        <f>_xlfn.IFNA(VLOOKUP(SPECIES!Y41,Sheet1!$B$9:$C$13,2,FALSE),0)*$I18</f>
        <v>0</v>
      </c>
      <c r="R18" s="8">
        <f>_xlfn.IFNA(VLOOKUP(SPECIES!Z41,Sheet1!$B$9:$C$13,2,FALSE),0)*$I18</f>
        <v>0</v>
      </c>
      <c r="S18" s="8">
        <f>_xlfn.IFNA(VLOOKUP(SPECIES!AA41,Sheet1!$B$9:$C$13,2,FALSE),0)*$I18</f>
        <v>0</v>
      </c>
      <c r="T18" s="8">
        <f>_xlfn.IFNA(VLOOKUP(SPECIES!AB41,Sheet1!$B$9:$C$13,2,FALSE),0)*$I18</f>
        <v>0</v>
      </c>
      <c r="U18" s="8">
        <f>_xlfn.IFNA(VLOOKUP(SPECIES!AC41,Sheet1!$B$9:$C$13,2,FALSE),0)*$I18</f>
        <v>0</v>
      </c>
      <c r="V18" s="8">
        <f>_xlfn.IFNA(VLOOKUP(SPECIES!AD41,Sheet1!$B$9:$C$13,2,FALSE),0)*$I18</f>
        <v>0</v>
      </c>
      <c r="W18" s="8">
        <f>_xlfn.IFNA(VLOOKUP(SPECIES!AE41,Sheet1!$B$9:$C$13,2,FALSE),0)*$I18</f>
        <v>0</v>
      </c>
      <c r="X18" s="8">
        <f>_xlfn.IFNA(VLOOKUP(SPECIES!AF41,Sheet1!$B$9:$C$13,2,FALSE),0)*$I18</f>
        <v>0</v>
      </c>
      <c r="Y18" s="8">
        <f>_xlfn.IFNA(VLOOKUP(SPECIES!AG41,Sheet1!$B$9:$C$13,2,FALSE),0)*$I18</f>
        <v>0</v>
      </c>
      <c r="Z18" s="8">
        <f>_xlfn.IFNA(VLOOKUP(SPECIES!AH41,Sheet1!$B$9:$C$13,2,FALSE),0)*$I18</f>
        <v>0</v>
      </c>
      <c r="AA18" s="8">
        <f>_xlfn.IFNA(VLOOKUP(SPECIES!AI41,Sheet1!$B$9:$C$13,2,FALSE),0)*$I18</f>
        <v>0</v>
      </c>
      <c r="AB18" s="8">
        <f>_xlfn.IFNA(VLOOKUP(SPECIES!AJ41,Sheet1!$B$9:$C$13,2,FALSE),0)*$I18</f>
        <v>0</v>
      </c>
      <c r="AC18" s="8">
        <f>_xlfn.IFNA(VLOOKUP(SPECIES!AK41,Sheet1!$B$9:$C$13,2,FALSE),0)*$I18</f>
        <v>0</v>
      </c>
      <c r="AD18" s="8">
        <f>_xlfn.IFNA(VLOOKUP(SPECIES!AL41,Sheet1!$B$9:$C$13,2,FALSE),0)*$I18</f>
        <v>0</v>
      </c>
      <c r="AE18" s="8">
        <f>_xlfn.IFNA(VLOOKUP(SPECIES!AM41,Sheet1!$B$9:$C$13,2,FALSE),0)*$I18</f>
        <v>0</v>
      </c>
      <c r="AF18" s="8">
        <f>_xlfn.IFNA(VLOOKUP(SPECIES!AN41,Sheet1!$B$9:$C$13,2,FALSE),0)*$I18</f>
        <v>0</v>
      </c>
      <c r="AG18" s="8">
        <f>_xlfn.IFNA(VLOOKUP(SPECIES!AO41,Sheet1!$B$9:$C$13,2,FALSE),0)*$I18</f>
        <v>0</v>
      </c>
      <c r="AH18" s="8">
        <f>_xlfn.IFNA(VLOOKUP(SPECIES!AP41,Sheet1!$B$9:$C$13,2,FALSE),0)*$I18</f>
        <v>0</v>
      </c>
      <c r="AI18" s="8">
        <f>_xlfn.IFNA(VLOOKUP(SPECIES!AQ41,Sheet1!$B$9:$C$13,2,FALSE),0)*$I18</f>
        <v>0</v>
      </c>
      <c r="AJ18" s="8">
        <f>_xlfn.IFNA(VLOOKUP(SPECIES!AR41,Sheet1!$B$9:$C$13,2,FALSE),0)*$I18</f>
        <v>0</v>
      </c>
      <c r="AK18" s="8">
        <f>_xlfn.IFNA(VLOOKUP(SPECIES!AS41,Sheet1!$B$9:$C$13,2,FALSE),0)*$I18</f>
        <v>0</v>
      </c>
      <c r="AL18" s="8">
        <f>_xlfn.IFNA(VLOOKUP(SPECIES!AT41,Sheet1!$B$9:$C$13,2,FALSE),0)*$I18</f>
        <v>0</v>
      </c>
      <c r="AM18" s="8">
        <f>_xlfn.IFNA(VLOOKUP(SPECIES!AU41,Sheet1!$B$9:$C$13,2,FALSE),0)*$I18</f>
        <v>0</v>
      </c>
      <c r="AN18" s="8">
        <f>_xlfn.IFNA(VLOOKUP(SPECIES!AV41,Sheet1!$B$9:$C$13,2,FALSE),0)*$I18</f>
        <v>0</v>
      </c>
      <c r="AO18" s="8">
        <f>_xlfn.IFNA(VLOOKUP(SPECIES!AW41,Sheet1!$B$9:$C$13,2,FALSE),0)*$I18</f>
        <v>0</v>
      </c>
      <c r="AP18" s="8">
        <f>_xlfn.IFNA(VLOOKUP(SPECIES!AX41,Sheet1!$B$9:$C$13,2,FALSE),0)*$I18</f>
        <v>0</v>
      </c>
      <c r="AQ18" s="8">
        <f>_xlfn.IFNA(VLOOKUP(SPECIES!AY41,Sheet1!$B$9:$C$13,2,FALSE),0)*$I18</f>
        <v>0</v>
      </c>
      <c r="AR18" s="8">
        <f>_xlfn.IFNA(VLOOKUP(SPECIES!AZ41,Sheet1!$B$9:$C$13,2,FALSE),0)*$I18</f>
        <v>0</v>
      </c>
      <c r="AS18" s="8">
        <f>_xlfn.IFNA(VLOOKUP(SPECIES!BA41,Sheet1!$B$9:$C$13,2,FALSE),0)*$I18</f>
        <v>0</v>
      </c>
      <c r="AT18" s="8">
        <f>_xlfn.IFNA(VLOOKUP(SPECIES!BB41,Sheet1!$B$9:$C$13,2,FALSE),0)*$I18</f>
        <v>0</v>
      </c>
      <c r="AU18" s="8">
        <f>_xlfn.IFNA(VLOOKUP(SPECIES!BC41,Sheet1!$B$9:$C$13,2,FALSE),0)*$I18</f>
        <v>0</v>
      </c>
      <c r="AV18" s="8">
        <f>_xlfn.IFNA(VLOOKUP(SPECIES!BD41,Sheet1!$B$9:$C$13,2,FALSE),0)*$I18</f>
        <v>0</v>
      </c>
      <c r="AW18" s="8">
        <f>_xlfn.IFNA(VLOOKUP(SPECIES!BE41,Sheet1!$B$9:$C$13,2,FALSE),0)*$I18</f>
        <v>0</v>
      </c>
      <c r="AX18" s="8">
        <f>_xlfn.IFNA(VLOOKUP(SPECIES!BF41,Sheet1!$B$9:$C$13,2,FALSE),0)*$I18</f>
        <v>0</v>
      </c>
      <c r="AY18" s="8">
        <f>_xlfn.IFNA(VLOOKUP(SPECIES!BG41,Sheet1!$B$9:$C$13,2,FALSE),0)*$I18</f>
        <v>0</v>
      </c>
      <c r="AZ18" s="8">
        <f>_xlfn.IFNA(VLOOKUP(SPECIES!BH41,Sheet1!$B$9:$C$13,2,FALSE),0)*$I18</f>
        <v>0</v>
      </c>
      <c r="BA18" s="8">
        <f>_xlfn.IFNA(VLOOKUP(SPECIES!BI41,Sheet1!$B$9:$C$13,2,FALSE),0)*$I18</f>
        <v>0</v>
      </c>
      <c r="BB18" s="8">
        <f>_xlfn.IFNA(VLOOKUP(SPECIES!BJ41,Sheet1!$B$9:$C$13,2,FALSE),0)*$I18</f>
        <v>0</v>
      </c>
      <c r="BC18" s="8">
        <f>_xlfn.IFNA(VLOOKUP(SPECIES!BK41,Sheet1!$B$9:$C$13,2,FALSE),0)*$I18</f>
        <v>0</v>
      </c>
      <c r="BD18" s="8">
        <f>_xlfn.IFNA(VLOOKUP(SPECIES!BL41,Sheet1!$B$9:$C$13,2,FALSE),0)*$I18</f>
        <v>0</v>
      </c>
      <c r="BE18" s="8">
        <f>_xlfn.IFNA(VLOOKUP(SPECIES!BM41,Sheet1!$B$9:$C$13,2,FALSE),0)*$I18</f>
        <v>0</v>
      </c>
      <c r="BF18" s="8">
        <f>_xlfn.IFNA(VLOOKUP(SPECIES!BN41,Sheet1!$B$9:$C$13,2,FALSE),0)*$I18</f>
        <v>0</v>
      </c>
      <c r="BG18" s="89">
        <f>_xlfn.IFNA(VLOOKUP(SPECIES!BO41,Sheet1!$B$9:$C$13,2,FALSE),0)*$I18</f>
        <v>0</v>
      </c>
    </row>
    <row r="19" spans="2:59" ht="15.75" thickBot="1">
      <c r="B19" s="65">
        <v>1</v>
      </c>
      <c r="C19" s="68">
        <v>1</v>
      </c>
      <c r="D19" s="69">
        <v>2</v>
      </c>
      <c r="E19" s="69">
        <v>4</v>
      </c>
      <c r="F19" s="69">
        <v>8</v>
      </c>
      <c r="H19" s="130"/>
      <c r="I19" s="89">
        <f>IF(SPECIES!C42="x",9,IF(SPECIES!D42="x",3,IF(SPECIES!E42="x",1,"")))</f>
        <v>3</v>
      </c>
      <c r="J19" s="88">
        <f>_xlfn.IFNA(VLOOKUP(SPECIES!R42,Sheet1!$B$9:$C$13,2,FALSE),0)*$I19</f>
        <v>0</v>
      </c>
      <c r="K19" s="8">
        <f>_xlfn.IFNA(VLOOKUP(SPECIES!S42,Sheet1!$B$9:$C$13,2,FALSE),0)*$I19</f>
        <v>0</v>
      </c>
      <c r="L19" s="8">
        <f>_xlfn.IFNA(VLOOKUP(SPECIES!T42,Sheet1!$B$9:$C$13,2,FALSE),0)*$I19</f>
        <v>0</v>
      </c>
      <c r="M19" s="8">
        <f>_xlfn.IFNA(VLOOKUP(SPECIES!U42,Sheet1!$B$9:$C$13,2,FALSE),0)*$I19</f>
        <v>0</v>
      </c>
      <c r="N19" s="8">
        <f>_xlfn.IFNA(VLOOKUP(SPECIES!V42,Sheet1!$B$9:$C$13,2,FALSE),0)*$I19</f>
        <v>0</v>
      </c>
      <c r="O19" s="8">
        <f>_xlfn.IFNA(VLOOKUP(SPECIES!W42,Sheet1!$B$9:$C$13,2,FALSE),0)*$I19</f>
        <v>0</v>
      </c>
      <c r="P19" s="8">
        <f>_xlfn.IFNA(VLOOKUP(SPECIES!X42,Sheet1!$B$9:$C$13,2,FALSE),0)*$I19</f>
        <v>0</v>
      </c>
      <c r="Q19" s="8">
        <f>_xlfn.IFNA(VLOOKUP(SPECIES!Y42,Sheet1!$B$9:$C$13,2,FALSE),0)*$I19</f>
        <v>0</v>
      </c>
      <c r="R19" s="8">
        <f>_xlfn.IFNA(VLOOKUP(SPECIES!Z42,Sheet1!$B$9:$C$13,2,FALSE),0)*$I19</f>
        <v>0</v>
      </c>
      <c r="S19" s="8">
        <f>_xlfn.IFNA(VLOOKUP(SPECIES!AA42,Sheet1!$B$9:$C$13,2,FALSE),0)*$I19</f>
        <v>0</v>
      </c>
      <c r="T19" s="8">
        <f>_xlfn.IFNA(VLOOKUP(SPECIES!AB42,Sheet1!$B$9:$C$13,2,FALSE),0)*$I19</f>
        <v>0</v>
      </c>
      <c r="U19" s="8">
        <f>_xlfn.IFNA(VLOOKUP(SPECIES!AC42,Sheet1!$B$9:$C$13,2,FALSE),0)*$I19</f>
        <v>0</v>
      </c>
      <c r="V19" s="8">
        <f>_xlfn.IFNA(VLOOKUP(SPECIES!AD42,Sheet1!$B$9:$C$13,2,FALSE),0)*$I19</f>
        <v>0</v>
      </c>
      <c r="W19" s="8">
        <f>_xlfn.IFNA(VLOOKUP(SPECIES!AE42,Sheet1!$B$9:$C$13,2,FALSE),0)*$I19</f>
        <v>0</v>
      </c>
      <c r="X19" s="8">
        <f>_xlfn.IFNA(VLOOKUP(SPECIES!AF42,Sheet1!$B$9:$C$13,2,FALSE),0)*$I19</f>
        <v>0</v>
      </c>
      <c r="Y19" s="8">
        <f>_xlfn.IFNA(VLOOKUP(SPECIES!AG42,Sheet1!$B$9:$C$13,2,FALSE),0)*$I19</f>
        <v>0</v>
      </c>
      <c r="Z19" s="8">
        <f>_xlfn.IFNA(VLOOKUP(SPECIES!AH42,Sheet1!$B$9:$C$13,2,FALSE),0)*$I19</f>
        <v>0</v>
      </c>
      <c r="AA19" s="8">
        <f>_xlfn.IFNA(VLOOKUP(SPECIES!AI42,Sheet1!$B$9:$C$13,2,FALSE),0)*$I19</f>
        <v>0</v>
      </c>
      <c r="AB19" s="8">
        <f>_xlfn.IFNA(VLOOKUP(SPECIES!AJ42,Sheet1!$B$9:$C$13,2,FALSE),0)*$I19</f>
        <v>0</v>
      </c>
      <c r="AC19" s="8">
        <f>_xlfn.IFNA(VLOOKUP(SPECIES!AK42,Sheet1!$B$9:$C$13,2,FALSE),0)*$I19</f>
        <v>0</v>
      </c>
      <c r="AD19" s="8">
        <f>_xlfn.IFNA(VLOOKUP(SPECIES!AL42,Sheet1!$B$9:$C$13,2,FALSE),0)*$I19</f>
        <v>0</v>
      </c>
      <c r="AE19" s="8">
        <f>_xlfn.IFNA(VLOOKUP(SPECIES!AM42,Sheet1!$B$9:$C$13,2,FALSE),0)*$I19</f>
        <v>0</v>
      </c>
      <c r="AF19" s="8">
        <f>_xlfn.IFNA(VLOOKUP(SPECIES!AN42,Sheet1!$B$9:$C$13,2,FALSE),0)*$I19</f>
        <v>0</v>
      </c>
      <c r="AG19" s="8">
        <f>_xlfn.IFNA(VLOOKUP(SPECIES!AO42,Sheet1!$B$9:$C$13,2,FALSE),0)*$I19</f>
        <v>0</v>
      </c>
      <c r="AH19" s="8">
        <f>_xlfn.IFNA(VLOOKUP(SPECIES!AP42,Sheet1!$B$9:$C$13,2,FALSE),0)*$I19</f>
        <v>0</v>
      </c>
      <c r="AI19" s="8">
        <f>_xlfn.IFNA(VLOOKUP(SPECIES!AQ42,Sheet1!$B$9:$C$13,2,FALSE),0)*$I19</f>
        <v>0</v>
      </c>
      <c r="AJ19" s="8">
        <f>_xlfn.IFNA(VLOOKUP(SPECIES!AR42,Sheet1!$B$9:$C$13,2,FALSE),0)*$I19</f>
        <v>0</v>
      </c>
      <c r="AK19" s="8">
        <f>_xlfn.IFNA(VLOOKUP(SPECIES!AS42,Sheet1!$B$9:$C$13,2,FALSE),0)*$I19</f>
        <v>0</v>
      </c>
      <c r="AL19" s="8">
        <f>_xlfn.IFNA(VLOOKUP(SPECIES!AT42,Sheet1!$B$9:$C$13,2,FALSE),0)*$I19</f>
        <v>0</v>
      </c>
      <c r="AM19" s="8">
        <f>_xlfn.IFNA(VLOOKUP(SPECIES!AU42,Sheet1!$B$9:$C$13,2,FALSE),0)*$I19</f>
        <v>0</v>
      </c>
      <c r="AN19" s="8">
        <f>_xlfn.IFNA(VLOOKUP(SPECIES!AV42,Sheet1!$B$9:$C$13,2,FALSE),0)*$I19</f>
        <v>0</v>
      </c>
      <c r="AO19" s="8">
        <f>_xlfn.IFNA(VLOOKUP(SPECIES!AW42,Sheet1!$B$9:$C$13,2,FALSE),0)*$I19</f>
        <v>0</v>
      </c>
      <c r="AP19" s="8">
        <f>_xlfn.IFNA(VLOOKUP(SPECIES!AX42,Sheet1!$B$9:$C$13,2,FALSE),0)*$I19</f>
        <v>0</v>
      </c>
      <c r="AQ19" s="8">
        <f>_xlfn.IFNA(VLOOKUP(SPECIES!AY42,Sheet1!$B$9:$C$13,2,FALSE),0)*$I19</f>
        <v>0</v>
      </c>
      <c r="AR19" s="8">
        <f>_xlfn.IFNA(VLOOKUP(SPECIES!AZ42,Sheet1!$B$9:$C$13,2,FALSE),0)*$I19</f>
        <v>0</v>
      </c>
      <c r="AS19" s="8">
        <f>_xlfn.IFNA(VLOOKUP(SPECIES!BA42,Sheet1!$B$9:$C$13,2,FALSE),0)*$I19</f>
        <v>0</v>
      </c>
      <c r="AT19" s="8">
        <f>_xlfn.IFNA(VLOOKUP(SPECIES!BB42,Sheet1!$B$9:$C$13,2,FALSE),0)*$I19</f>
        <v>0</v>
      </c>
      <c r="AU19" s="8">
        <f>_xlfn.IFNA(VLOOKUP(SPECIES!BC42,Sheet1!$B$9:$C$13,2,FALSE),0)*$I19</f>
        <v>0</v>
      </c>
      <c r="AV19" s="8">
        <f>_xlfn.IFNA(VLOOKUP(SPECIES!BD42,Sheet1!$B$9:$C$13,2,FALSE),0)*$I19</f>
        <v>0</v>
      </c>
      <c r="AW19" s="8">
        <f>_xlfn.IFNA(VLOOKUP(SPECIES!BE42,Sheet1!$B$9:$C$13,2,FALSE),0)*$I19</f>
        <v>0</v>
      </c>
      <c r="AX19" s="8">
        <f>_xlfn.IFNA(VLOOKUP(SPECIES!BF42,Sheet1!$B$9:$C$13,2,FALSE),0)*$I19</f>
        <v>0</v>
      </c>
      <c r="AY19" s="8">
        <f>_xlfn.IFNA(VLOOKUP(SPECIES!BG42,Sheet1!$B$9:$C$13,2,FALSE),0)*$I19</f>
        <v>0</v>
      </c>
      <c r="AZ19" s="8">
        <f>_xlfn.IFNA(VLOOKUP(SPECIES!BH42,Sheet1!$B$9:$C$13,2,FALSE),0)*$I19</f>
        <v>0</v>
      </c>
      <c r="BA19" s="8">
        <f>_xlfn.IFNA(VLOOKUP(SPECIES!BI42,Sheet1!$B$9:$C$13,2,FALSE),0)*$I19</f>
        <v>0</v>
      </c>
      <c r="BB19" s="8">
        <f>_xlfn.IFNA(VLOOKUP(SPECIES!BJ42,Sheet1!$B$9:$C$13,2,FALSE),0)*$I19</f>
        <v>0</v>
      </c>
      <c r="BC19" s="8">
        <f>_xlfn.IFNA(VLOOKUP(SPECIES!BK42,Sheet1!$B$9:$C$13,2,FALSE),0)*$I19</f>
        <v>0</v>
      </c>
      <c r="BD19" s="8">
        <f>_xlfn.IFNA(VLOOKUP(SPECIES!BL42,Sheet1!$B$9:$C$13,2,FALSE),0)*$I19</f>
        <v>0</v>
      </c>
      <c r="BE19" s="8">
        <f>_xlfn.IFNA(VLOOKUP(SPECIES!BM42,Sheet1!$B$9:$C$13,2,FALSE),0)*$I19</f>
        <v>0</v>
      </c>
      <c r="BF19" s="8">
        <f>_xlfn.IFNA(VLOOKUP(SPECIES!BN42,Sheet1!$B$9:$C$13,2,FALSE),0)*$I19</f>
        <v>0</v>
      </c>
      <c r="BG19" s="89">
        <f>_xlfn.IFNA(VLOOKUP(SPECIES!BO42,Sheet1!$B$9:$C$13,2,FALSE),0)*$I19</f>
        <v>0</v>
      </c>
    </row>
    <row r="20" spans="2:59" ht="15.75" thickTop="1">
      <c r="B20" s="70" t="s">
        <v>452</v>
      </c>
      <c r="C20" s="71"/>
      <c r="D20" s="72"/>
      <c r="E20" s="72"/>
      <c r="F20" s="72"/>
      <c r="H20" s="130"/>
      <c r="I20" s="89">
        <f>IF(SPECIES!C43="x",9,IF(SPECIES!D43="x",3,IF(SPECIES!E43="x",1,"")))</f>
        <v>3</v>
      </c>
      <c r="J20" s="88">
        <f>_xlfn.IFNA(VLOOKUP(SPECIES!R43,Sheet1!$B$9:$C$13,2,FALSE),0)*$I20</f>
        <v>0</v>
      </c>
      <c r="K20" s="8">
        <f>_xlfn.IFNA(VLOOKUP(SPECIES!S43,Sheet1!$B$9:$C$13,2,FALSE),0)*$I20</f>
        <v>0</v>
      </c>
      <c r="L20" s="8">
        <f>_xlfn.IFNA(VLOOKUP(SPECIES!T43,Sheet1!$B$9:$C$13,2,FALSE),0)*$I20</f>
        <v>0</v>
      </c>
      <c r="M20" s="8">
        <f>_xlfn.IFNA(VLOOKUP(SPECIES!U43,Sheet1!$B$9:$C$13,2,FALSE),0)*$I20</f>
        <v>0</v>
      </c>
      <c r="N20" s="8">
        <f>_xlfn.IFNA(VLOOKUP(SPECIES!V43,Sheet1!$B$9:$C$13,2,FALSE),0)*$I20</f>
        <v>0</v>
      </c>
      <c r="O20" s="8">
        <f>_xlfn.IFNA(VLOOKUP(SPECIES!W43,Sheet1!$B$9:$C$13,2,FALSE),0)*$I20</f>
        <v>0</v>
      </c>
      <c r="P20" s="8">
        <f>_xlfn.IFNA(VLOOKUP(SPECIES!X43,Sheet1!$B$9:$C$13,2,FALSE),0)*$I20</f>
        <v>0</v>
      </c>
      <c r="Q20" s="8">
        <f>_xlfn.IFNA(VLOOKUP(SPECIES!Y43,Sheet1!$B$9:$C$13,2,FALSE),0)*$I20</f>
        <v>0</v>
      </c>
      <c r="R20" s="8">
        <f>_xlfn.IFNA(VLOOKUP(SPECIES!Z43,Sheet1!$B$9:$C$13,2,FALSE),0)*$I20</f>
        <v>0</v>
      </c>
      <c r="S20" s="8">
        <f>_xlfn.IFNA(VLOOKUP(SPECIES!AA43,Sheet1!$B$9:$C$13,2,FALSE),0)*$I20</f>
        <v>0</v>
      </c>
      <c r="T20" s="8">
        <f>_xlfn.IFNA(VLOOKUP(SPECIES!AB43,Sheet1!$B$9:$C$13,2,FALSE),0)*$I20</f>
        <v>0</v>
      </c>
      <c r="U20" s="8">
        <f>_xlfn.IFNA(VLOOKUP(SPECIES!AC43,Sheet1!$B$9:$C$13,2,FALSE),0)*$I20</f>
        <v>0</v>
      </c>
      <c r="V20" s="8">
        <f>_xlfn.IFNA(VLOOKUP(SPECIES!AD43,Sheet1!$B$9:$C$13,2,FALSE),0)*$I20</f>
        <v>0</v>
      </c>
      <c r="W20" s="8">
        <f>_xlfn.IFNA(VLOOKUP(SPECIES!AE43,Sheet1!$B$9:$C$13,2,FALSE),0)*$I20</f>
        <v>0</v>
      </c>
      <c r="X20" s="8">
        <f>_xlfn.IFNA(VLOOKUP(SPECIES!AF43,Sheet1!$B$9:$C$13,2,FALSE),0)*$I20</f>
        <v>0</v>
      </c>
      <c r="Y20" s="8">
        <f>_xlfn.IFNA(VLOOKUP(SPECIES!AG43,Sheet1!$B$9:$C$13,2,FALSE),0)*$I20</f>
        <v>0</v>
      </c>
      <c r="Z20" s="8">
        <f>_xlfn.IFNA(VLOOKUP(SPECIES!AH43,Sheet1!$B$9:$C$13,2,FALSE),0)*$I20</f>
        <v>0</v>
      </c>
      <c r="AA20" s="8">
        <f>_xlfn.IFNA(VLOOKUP(SPECIES!AI43,Sheet1!$B$9:$C$13,2,FALSE),0)*$I20</f>
        <v>0</v>
      </c>
      <c r="AB20" s="8">
        <f>_xlfn.IFNA(VLOOKUP(SPECIES!AJ43,Sheet1!$B$9:$C$13,2,FALSE),0)*$I20</f>
        <v>0</v>
      </c>
      <c r="AC20" s="8">
        <f>_xlfn.IFNA(VLOOKUP(SPECIES!AK43,Sheet1!$B$9:$C$13,2,FALSE),0)*$I20</f>
        <v>0</v>
      </c>
      <c r="AD20" s="8">
        <f>_xlfn.IFNA(VLOOKUP(SPECIES!AL43,Sheet1!$B$9:$C$13,2,FALSE),0)*$I20</f>
        <v>0</v>
      </c>
      <c r="AE20" s="8">
        <f>_xlfn.IFNA(VLOOKUP(SPECIES!AM43,Sheet1!$B$9:$C$13,2,FALSE),0)*$I20</f>
        <v>0</v>
      </c>
      <c r="AF20" s="8">
        <f>_xlfn.IFNA(VLOOKUP(SPECIES!AN43,Sheet1!$B$9:$C$13,2,FALSE),0)*$I20</f>
        <v>0</v>
      </c>
      <c r="AG20" s="8">
        <f>_xlfn.IFNA(VLOOKUP(SPECIES!AO43,Sheet1!$B$9:$C$13,2,FALSE),0)*$I20</f>
        <v>0</v>
      </c>
      <c r="AH20" s="8">
        <f>_xlfn.IFNA(VLOOKUP(SPECIES!AP43,Sheet1!$B$9:$C$13,2,FALSE),0)*$I20</f>
        <v>0</v>
      </c>
      <c r="AI20" s="8">
        <f>_xlfn.IFNA(VLOOKUP(SPECIES!AQ43,Sheet1!$B$9:$C$13,2,FALSE),0)*$I20</f>
        <v>0</v>
      </c>
      <c r="AJ20" s="8">
        <f>_xlfn.IFNA(VLOOKUP(SPECIES!AR43,Sheet1!$B$9:$C$13,2,FALSE),0)*$I20</f>
        <v>0</v>
      </c>
      <c r="AK20" s="8">
        <f>_xlfn.IFNA(VLOOKUP(SPECIES!AS43,Sheet1!$B$9:$C$13,2,FALSE),0)*$I20</f>
        <v>0</v>
      </c>
      <c r="AL20" s="8">
        <f>_xlfn.IFNA(VLOOKUP(SPECIES!AT43,Sheet1!$B$9:$C$13,2,FALSE),0)*$I20</f>
        <v>0</v>
      </c>
      <c r="AM20" s="8">
        <f>_xlfn.IFNA(VLOOKUP(SPECIES!AU43,Sheet1!$B$9:$C$13,2,FALSE),0)*$I20</f>
        <v>0</v>
      </c>
      <c r="AN20" s="8">
        <f>_xlfn.IFNA(VLOOKUP(SPECIES!AV43,Sheet1!$B$9:$C$13,2,FALSE),0)*$I20</f>
        <v>0</v>
      </c>
      <c r="AO20" s="8">
        <f>_xlfn.IFNA(VLOOKUP(SPECIES!AW43,Sheet1!$B$9:$C$13,2,FALSE),0)*$I20</f>
        <v>0</v>
      </c>
      <c r="AP20" s="8">
        <f>_xlfn.IFNA(VLOOKUP(SPECIES!AX43,Sheet1!$B$9:$C$13,2,FALSE),0)*$I20</f>
        <v>0</v>
      </c>
      <c r="AQ20" s="8">
        <f>_xlfn.IFNA(VLOOKUP(SPECIES!AY43,Sheet1!$B$9:$C$13,2,FALSE),0)*$I20</f>
        <v>0</v>
      </c>
      <c r="AR20" s="8">
        <f>_xlfn.IFNA(VLOOKUP(SPECIES!AZ43,Sheet1!$B$9:$C$13,2,FALSE),0)*$I20</f>
        <v>0</v>
      </c>
      <c r="AS20" s="8">
        <f>_xlfn.IFNA(VLOOKUP(SPECIES!BA43,Sheet1!$B$9:$C$13,2,FALSE),0)*$I20</f>
        <v>0</v>
      </c>
      <c r="AT20" s="8">
        <f>_xlfn.IFNA(VLOOKUP(SPECIES!BB43,Sheet1!$B$9:$C$13,2,FALSE),0)*$I20</f>
        <v>0</v>
      </c>
      <c r="AU20" s="8">
        <f>_xlfn.IFNA(VLOOKUP(SPECIES!BC43,Sheet1!$B$9:$C$13,2,FALSE),0)*$I20</f>
        <v>0</v>
      </c>
      <c r="AV20" s="8">
        <f>_xlfn.IFNA(VLOOKUP(SPECIES!BD43,Sheet1!$B$9:$C$13,2,FALSE),0)*$I20</f>
        <v>0</v>
      </c>
      <c r="AW20" s="8">
        <f>_xlfn.IFNA(VLOOKUP(SPECIES!BE43,Sheet1!$B$9:$C$13,2,FALSE),0)*$I20</f>
        <v>0</v>
      </c>
      <c r="AX20" s="8">
        <f>_xlfn.IFNA(VLOOKUP(SPECIES!BF43,Sheet1!$B$9:$C$13,2,FALSE),0)*$I20</f>
        <v>0</v>
      </c>
      <c r="AY20" s="8">
        <f>_xlfn.IFNA(VLOOKUP(SPECIES!BG43,Sheet1!$B$9:$C$13,2,FALSE),0)*$I20</f>
        <v>0</v>
      </c>
      <c r="AZ20" s="8">
        <f>_xlfn.IFNA(VLOOKUP(SPECIES!BH43,Sheet1!$B$9:$C$13,2,FALSE),0)*$I20</f>
        <v>0</v>
      </c>
      <c r="BA20" s="8">
        <f>_xlfn.IFNA(VLOOKUP(SPECIES!BI43,Sheet1!$B$9:$C$13,2,FALSE),0)*$I20</f>
        <v>0</v>
      </c>
      <c r="BB20" s="8">
        <f>_xlfn.IFNA(VLOOKUP(SPECIES!BJ43,Sheet1!$B$9:$C$13,2,FALSE),0)*$I20</f>
        <v>0</v>
      </c>
      <c r="BC20" s="8">
        <f>_xlfn.IFNA(VLOOKUP(SPECIES!BK43,Sheet1!$B$9:$C$13,2,FALSE),0)*$I20</f>
        <v>0</v>
      </c>
      <c r="BD20" s="8">
        <f>_xlfn.IFNA(VLOOKUP(SPECIES!BL43,Sheet1!$B$9:$C$13,2,FALSE),0)*$I20</f>
        <v>0</v>
      </c>
      <c r="BE20" s="8">
        <f>_xlfn.IFNA(VLOOKUP(SPECIES!BM43,Sheet1!$B$9:$C$13,2,FALSE),0)*$I20</f>
        <v>0</v>
      </c>
      <c r="BF20" s="8">
        <f>_xlfn.IFNA(VLOOKUP(SPECIES!BN43,Sheet1!$B$9:$C$13,2,FALSE),0)*$I20</f>
        <v>0</v>
      </c>
      <c r="BG20" s="89">
        <f>_xlfn.IFNA(VLOOKUP(SPECIES!BO43,Sheet1!$B$9:$C$13,2,FALSE),0)*$I20</f>
        <v>0</v>
      </c>
    </row>
    <row r="21" spans="2:59">
      <c r="B21" s="73" t="s">
        <v>453</v>
      </c>
      <c r="C21" s="74">
        <v>1</v>
      </c>
      <c r="D21" s="74">
        <v>2</v>
      </c>
      <c r="E21" s="74">
        <v>4</v>
      </c>
      <c r="F21" s="74">
        <v>8</v>
      </c>
      <c r="H21" s="130"/>
      <c r="I21" s="89">
        <f>IF(SPECIES!C44="x",9,IF(SPECIES!D44="x",3,IF(SPECIES!E44="x",1,"")))</f>
        <v>3</v>
      </c>
      <c r="J21" s="88">
        <f>_xlfn.IFNA(VLOOKUP(SPECIES!R44,Sheet1!$B$9:$C$13,2,FALSE),0)*$I21</f>
        <v>0</v>
      </c>
      <c r="K21" s="8">
        <f>_xlfn.IFNA(VLOOKUP(SPECIES!S44,Sheet1!$B$9:$C$13,2,FALSE),0)*$I21</f>
        <v>0</v>
      </c>
      <c r="L21" s="8">
        <f>_xlfn.IFNA(VLOOKUP(SPECIES!T44,Sheet1!$B$9:$C$13,2,FALSE),0)*$I21</f>
        <v>0</v>
      </c>
      <c r="M21" s="8">
        <f>_xlfn.IFNA(VLOOKUP(SPECIES!U44,Sheet1!$B$9:$C$13,2,FALSE),0)*$I21</f>
        <v>0</v>
      </c>
      <c r="N21" s="8">
        <f>_xlfn.IFNA(VLOOKUP(SPECIES!V44,Sheet1!$B$9:$C$13,2,FALSE),0)*$I21</f>
        <v>0</v>
      </c>
      <c r="O21" s="8">
        <f>_xlfn.IFNA(VLOOKUP(SPECIES!W44,Sheet1!$B$9:$C$13,2,FALSE),0)*$I21</f>
        <v>0</v>
      </c>
      <c r="P21" s="8">
        <f>_xlfn.IFNA(VLOOKUP(SPECIES!X44,Sheet1!$B$9:$C$13,2,FALSE),0)*$I21</f>
        <v>0</v>
      </c>
      <c r="Q21" s="8">
        <f>_xlfn.IFNA(VLOOKUP(SPECIES!Y44,Sheet1!$B$9:$C$13,2,FALSE),0)*$I21</f>
        <v>0</v>
      </c>
      <c r="R21" s="8">
        <f>_xlfn.IFNA(VLOOKUP(SPECIES!Z44,Sheet1!$B$9:$C$13,2,FALSE),0)*$I21</f>
        <v>0</v>
      </c>
      <c r="S21" s="8">
        <f>_xlfn.IFNA(VLOOKUP(SPECIES!AA44,Sheet1!$B$9:$C$13,2,FALSE),0)*$I21</f>
        <v>0</v>
      </c>
      <c r="T21" s="8">
        <f>_xlfn.IFNA(VLOOKUP(SPECIES!AB44,Sheet1!$B$9:$C$13,2,FALSE),0)*$I21</f>
        <v>0</v>
      </c>
      <c r="U21" s="8">
        <f>_xlfn.IFNA(VLOOKUP(SPECIES!AC44,Sheet1!$B$9:$C$13,2,FALSE),0)*$I21</f>
        <v>0</v>
      </c>
      <c r="V21" s="8">
        <f>_xlfn.IFNA(VLOOKUP(SPECIES!AD44,Sheet1!$B$9:$C$13,2,FALSE),0)*$I21</f>
        <v>0</v>
      </c>
      <c r="W21" s="8">
        <f>_xlfn.IFNA(VLOOKUP(SPECIES!AE44,Sheet1!$B$9:$C$13,2,FALSE),0)*$I21</f>
        <v>0</v>
      </c>
      <c r="X21" s="8">
        <f>_xlfn.IFNA(VLOOKUP(SPECIES!AF44,Sheet1!$B$9:$C$13,2,FALSE),0)*$I21</f>
        <v>0</v>
      </c>
      <c r="Y21" s="8">
        <f>_xlfn.IFNA(VLOOKUP(SPECIES!AG44,Sheet1!$B$9:$C$13,2,FALSE),0)*$I21</f>
        <v>0</v>
      </c>
      <c r="Z21" s="8">
        <f>_xlfn.IFNA(VLOOKUP(SPECIES!AH44,Sheet1!$B$9:$C$13,2,FALSE),0)*$I21</f>
        <v>0</v>
      </c>
      <c r="AA21" s="8">
        <f>_xlfn.IFNA(VLOOKUP(SPECIES!AI44,Sheet1!$B$9:$C$13,2,FALSE),0)*$I21</f>
        <v>0</v>
      </c>
      <c r="AB21" s="8">
        <f>_xlfn.IFNA(VLOOKUP(SPECIES!AJ44,Sheet1!$B$9:$C$13,2,FALSE),0)*$I21</f>
        <v>0</v>
      </c>
      <c r="AC21" s="8">
        <f>_xlfn.IFNA(VLOOKUP(SPECIES!AK44,Sheet1!$B$9:$C$13,2,FALSE),0)*$I21</f>
        <v>0</v>
      </c>
      <c r="AD21" s="8">
        <f>_xlfn.IFNA(VLOOKUP(SPECIES!AL44,Sheet1!$B$9:$C$13,2,FALSE),0)*$I21</f>
        <v>0</v>
      </c>
      <c r="AE21" s="8">
        <f>_xlfn.IFNA(VLOOKUP(SPECIES!AM44,Sheet1!$B$9:$C$13,2,FALSE),0)*$I21</f>
        <v>0</v>
      </c>
      <c r="AF21" s="8">
        <f>_xlfn.IFNA(VLOOKUP(SPECIES!AN44,Sheet1!$B$9:$C$13,2,FALSE),0)*$I21</f>
        <v>0</v>
      </c>
      <c r="AG21" s="8">
        <f>_xlfn.IFNA(VLOOKUP(SPECIES!AO44,Sheet1!$B$9:$C$13,2,FALSE),0)*$I21</f>
        <v>0</v>
      </c>
      <c r="AH21" s="8">
        <f>_xlfn.IFNA(VLOOKUP(SPECIES!AP44,Sheet1!$B$9:$C$13,2,FALSE),0)*$I21</f>
        <v>0</v>
      </c>
      <c r="AI21" s="8">
        <f>_xlfn.IFNA(VLOOKUP(SPECIES!AQ44,Sheet1!$B$9:$C$13,2,FALSE),0)*$I21</f>
        <v>0</v>
      </c>
      <c r="AJ21" s="8">
        <f>_xlfn.IFNA(VLOOKUP(SPECIES!AR44,Sheet1!$B$9:$C$13,2,FALSE),0)*$I21</f>
        <v>0</v>
      </c>
      <c r="AK21" s="8">
        <f>_xlfn.IFNA(VLOOKUP(SPECIES!AS44,Sheet1!$B$9:$C$13,2,FALSE),0)*$I21</f>
        <v>0</v>
      </c>
      <c r="AL21" s="8">
        <f>_xlfn.IFNA(VLOOKUP(SPECIES!AT44,Sheet1!$B$9:$C$13,2,FALSE),0)*$I21</f>
        <v>0</v>
      </c>
      <c r="AM21" s="8">
        <f>_xlfn.IFNA(VLOOKUP(SPECIES!AU44,Sheet1!$B$9:$C$13,2,FALSE),0)*$I21</f>
        <v>0</v>
      </c>
      <c r="AN21" s="8">
        <f>_xlfn.IFNA(VLOOKUP(SPECIES!AV44,Sheet1!$B$9:$C$13,2,FALSE),0)*$I21</f>
        <v>0</v>
      </c>
      <c r="AO21" s="8">
        <f>_xlfn.IFNA(VLOOKUP(SPECIES!AW44,Sheet1!$B$9:$C$13,2,FALSE),0)*$I21</f>
        <v>0</v>
      </c>
      <c r="AP21" s="8">
        <f>_xlfn.IFNA(VLOOKUP(SPECIES!AX44,Sheet1!$B$9:$C$13,2,FALSE),0)*$I21</f>
        <v>0</v>
      </c>
      <c r="AQ21" s="8">
        <f>_xlfn.IFNA(VLOOKUP(SPECIES!AY44,Sheet1!$B$9:$C$13,2,FALSE),0)*$I21</f>
        <v>0</v>
      </c>
      <c r="AR21" s="8">
        <f>_xlfn.IFNA(VLOOKUP(SPECIES!AZ44,Sheet1!$B$9:$C$13,2,FALSE),0)*$I21</f>
        <v>0</v>
      </c>
      <c r="AS21" s="8">
        <f>_xlfn.IFNA(VLOOKUP(SPECIES!BA44,Sheet1!$B$9:$C$13,2,FALSE),0)*$I21</f>
        <v>0</v>
      </c>
      <c r="AT21" s="8">
        <f>_xlfn.IFNA(VLOOKUP(SPECIES!BB44,Sheet1!$B$9:$C$13,2,FALSE),0)*$I21</f>
        <v>0</v>
      </c>
      <c r="AU21" s="8">
        <f>_xlfn.IFNA(VLOOKUP(SPECIES!BC44,Sheet1!$B$9:$C$13,2,FALSE),0)*$I21</f>
        <v>0</v>
      </c>
      <c r="AV21" s="8">
        <f>_xlfn.IFNA(VLOOKUP(SPECIES!BD44,Sheet1!$B$9:$C$13,2,FALSE),0)*$I21</f>
        <v>0</v>
      </c>
      <c r="AW21" s="8">
        <f>_xlfn.IFNA(VLOOKUP(SPECIES!BE44,Sheet1!$B$9:$C$13,2,FALSE),0)*$I21</f>
        <v>0</v>
      </c>
      <c r="AX21" s="8">
        <f>_xlfn.IFNA(VLOOKUP(SPECIES!BF44,Sheet1!$B$9:$C$13,2,FALSE),0)*$I21</f>
        <v>0</v>
      </c>
      <c r="AY21" s="8">
        <f>_xlfn.IFNA(VLOOKUP(SPECIES!BG44,Sheet1!$B$9:$C$13,2,FALSE),0)*$I21</f>
        <v>0</v>
      </c>
      <c r="AZ21" s="8">
        <f>_xlfn.IFNA(VLOOKUP(SPECIES!BH44,Sheet1!$B$9:$C$13,2,FALSE),0)*$I21</f>
        <v>0</v>
      </c>
      <c r="BA21" s="8">
        <f>_xlfn.IFNA(VLOOKUP(SPECIES!BI44,Sheet1!$B$9:$C$13,2,FALSE),0)*$I21</f>
        <v>0</v>
      </c>
      <c r="BB21" s="8">
        <f>_xlfn.IFNA(VLOOKUP(SPECIES!BJ44,Sheet1!$B$9:$C$13,2,FALSE),0)*$I21</f>
        <v>0</v>
      </c>
      <c r="BC21" s="8">
        <f>_xlfn.IFNA(VLOOKUP(SPECIES!BK44,Sheet1!$B$9:$C$13,2,FALSE),0)*$I21</f>
        <v>0</v>
      </c>
      <c r="BD21" s="8">
        <f>_xlfn.IFNA(VLOOKUP(SPECIES!BL44,Sheet1!$B$9:$C$13,2,FALSE),0)*$I21</f>
        <v>0</v>
      </c>
      <c r="BE21" s="8">
        <f>_xlfn.IFNA(VLOOKUP(SPECIES!BM44,Sheet1!$B$9:$C$13,2,FALSE),0)*$I21</f>
        <v>0</v>
      </c>
      <c r="BF21" s="8">
        <f>_xlfn.IFNA(VLOOKUP(SPECIES!BN44,Sheet1!$B$9:$C$13,2,FALSE),0)*$I21</f>
        <v>0</v>
      </c>
      <c r="BG21" s="89">
        <f>_xlfn.IFNA(VLOOKUP(SPECIES!BO44,Sheet1!$B$9:$C$13,2,FALSE),0)*$I21</f>
        <v>0</v>
      </c>
    </row>
    <row r="22" spans="2:59">
      <c r="H22" s="130"/>
      <c r="I22" s="89">
        <f>IF(SPECIES!C45="x",9,IF(SPECIES!D45="x",3,IF(SPECIES!E45="x",1,"")))</f>
        <v>9</v>
      </c>
      <c r="J22" s="88">
        <f>_xlfn.IFNA(VLOOKUP(SPECIES!R45,Sheet1!$B$9:$C$13,2,FALSE),0)*$I22</f>
        <v>0</v>
      </c>
      <c r="K22" s="8">
        <f>_xlfn.IFNA(VLOOKUP(SPECIES!S45,Sheet1!$B$9:$C$13,2,FALSE),0)*$I22</f>
        <v>0</v>
      </c>
      <c r="L22" s="8">
        <f>_xlfn.IFNA(VLOOKUP(SPECIES!T45,Sheet1!$B$9:$C$13,2,FALSE),0)*$I22</f>
        <v>0</v>
      </c>
      <c r="M22" s="8">
        <f>_xlfn.IFNA(VLOOKUP(SPECIES!U45,Sheet1!$B$9:$C$13,2,FALSE),0)*$I22</f>
        <v>0</v>
      </c>
      <c r="N22" s="8">
        <f>_xlfn.IFNA(VLOOKUP(SPECIES!V45,Sheet1!$B$9:$C$13,2,FALSE),0)*$I22</f>
        <v>0</v>
      </c>
      <c r="O22" s="8">
        <f>_xlfn.IFNA(VLOOKUP(SPECIES!W45,Sheet1!$B$9:$C$13,2,FALSE),0)*$I22</f>
        <v>0</v>
      </c>
      <c r="P22" s="8">
        <f>_xlfn.IFNA(VLOOKUP(SPECIES!X45,Sheet1!$B$9:$C$13,2,FALSE),0)*$I22</f>
        <v>0</v>
      </c>
      <c r="Q22" s="8">
        <f>_xlfn.IFNA(VLOOKUP(SPECIES!Y45,Sheet1!$B$9:$C$13,2,FALSE),0)*$I22</f>
        <v>0</v>
      </c>
      <c r="R22" s="8">
        <f>_xlfn.IFNA(VLOOKUP(SPECIES!Z45,Sheet1!$B$9:$C$13,2,FALSE),0)*$I22</f>
        <v>0</v>
      </c>
      <c r="S22" s="8">
        <f>_xlfn.IFNA(VLOOKUP(SPECIES!AA45,Sheet1!$B$9:$C$13,2,FALSE),0)*$I22</f>
        <v>0</v>
      </c>
      <c r="T22" s="8">
        <f>_xlfn.IFNA(VLOOKUP(SPECIES!AB45,Sheet1!$B$9:$C$13,2,FALSE),0)*$I22</f>
        <v>0</v>
      </c>
      <c r="U22" s="8">
        <f>_xlfn.IFNA(VLOOKUP(SPECIES!AC45,Sheet1!$B$9:$C$13,2,FALSE),0)*$I22</f>
        <v>0</v>
      </c>
      <c r="V22" s="8">
        <f>_xlfn.IFNA(VLOOKUP(SPECIES!AD45,Sheet1!$B$9:$C$13,2,FALSE),0)*$I22</f>
        <v>0</v>
      </c>
      <c r="W22" s="8">
        <f>_xlfn.IFNA(VLOOKUP(SPECIES!AE45,Sheet1!$B$9:$C$13,2,FALSE),0)*$I22</f>
        <v>0</v>
      </c>
      <c r="X22" s="8">
        <f>_xlfn.IFNA(VLOOKUP(SPECIES!AF45,Sheet1!$B$9:$C$13,2,FALSE),0)*$I22</f>
        <v>0</v>
      </c>
      <c r="Y22" s="8">
        <f>_xlfn.IFNA(VLOOKUP(SPECIES!AG45,Sheet1!$B$9:$C$13,2,FALSE),0)*$I22</f>
        <v>0</v>
      </c>
      <c r="Z22" s="8">
        <f>_xlfn.IFNA(VLOOKUP(SPECIES!AH45,Sheet1!$B$9:$C$13,2,FALSE),0)*$I22</f>
        <v>0</v>
      </c>
      <c r="AA22" s="8">
        <f>_xlfn.IFNA(VLOOKUP(SPECIES!AI45,Sheet1!$B$9:$C$13,2,FALSE),0)*$I22</f>
        <v>0</v>
      </c>
      <c r="AB22" s="8">
        <f>_xlfn.IFNA(VLOOKUP(SPECIES!AJ45,Sheet1!$B$9:$C$13,2,FALSE),0)*$I22</f>
        <v>0</v>
      </c>
      <c r="AC22" s="8">
        <f>_xlfn.IFNA(VLOOKUP(SPECIES!AK45,Sheet1!$B$9:$C$13,2,FALSE),0)*$I22</f>
        <v>0</v>
      </c>
      <c r="AD22" s="8">
        <f>_xlfn.IFNA(VLOOKUP(SPECIES!AL45,Sheet1!$B$9:$C$13,2,FALSE),0)*$I22</f>
        <v>0</v>
      </c>
      <c r="AE22" s="8">
        <f>_xlfn.IFNA(VLOOKUP(SPECIES!AM45,Sheet1!$B$9:$C$13,2,FALSE),0)*$I22</f>
        <v>0</v>
      </c>
      <c r="AF22" s="8">
        <f>_xlfn.IFNA(VLOOKUP(SPECIES!AN45,Sheet1!$B$9:$C$13,2,FALSE),0)*$I22</f>
        <v>0</v>
      </c>
      <c r="AG22" s="8">
        <f>_xlfn.IFNA(VLOOKUP(SPECIES!AO45,Sheet1!$B$9:$C$13,2,FALSE),0)*$I22</f>
        <v>0</v>
      </c>
      <c r="AH22" s="8">
        <f>_xlfn.IFNA(VLOOKUP(SPECIES!AP45,Sheet1!$B$9:$C$13,2,FALSE),0)*$I22</f>
        <v>0</v>
      </c>
      <c r="AI22" s="8">
        <f>_xlfn.IFNA(VLOOKUP(SPECIES!AQ45,Sheet1!$B$9:$C$13,2,FALSE),0)*$I22</f>
        <v>0</v>
      </c>
      <c r="AJ22" s="8">
        <f>_xlfn.IFNA(VLOOKUP(SPECIES!AR45,Sheet1!$B$9:$C$13,2,FALSE),0)*$I22</f>
        <v>0</v>
      </c>
      <c r="AK22" s="8">
        <f>_xlfn.IFNA(VLOOKUP(SPECIES!AS45,Sheet1!$B$9:$C$13,2,FALSE),0)*$I22</f>
        <v>0</v>
      </c>
      <c r="AL22" s="8">
        <f>_xlfn.IFNA(VLOOKUP(SPECIES!AT45,Sheet1!$B$9:$C$13,2,FALSE),0)*$I22</f>
        <v>0</v>
      </c>
      <c r="AM22" s="8">
        <f>_xlfn.IFNA(VLOOKUP(SPECIES!AU45,Sheet1!$B$9:$C$13,2,FALSE),0)*$I22</f>
        <v>0</v>
      </c>
      <c r="AN22" s="8">
        <f>_xlfn.IFNA(VLOOKUP(SPECIES!AV45,Sheet1!$B$9:$C$13,2,FALSE),0)*$I22</f>
        <v>0</v>
      </c>
      <c r="AO22" s="8">
        <f>_xlfn.IFNA(VLOOKUP(SPECIES!AW45,Sheet1!$B$9:$C$13,2,FALSE),0)*$I22</f>
        <v>0</v>
      </c>
      <c r="AP22" s="8">
        <f>_xlfn.IFNA(VLOOKUP(SPECIES!AX45,Sheet1!$B$9:$C$13,2,FALSE),0)*$I22</f>
        <v>0</v>
      </c>
      <c r="AQ22" s="8">
        <f>_xlfn.IFNA(VLOOKUP(SPECIES!AY45,Sheet1!$B$9:$C$13,2,FALSE),0)*$I22</f>
        <v>0</v>
      </c>
      <c r="AR22" s="8">
        <f>_xlfn.IFNA(VLOOKUP(SPECIES!AZ45,Sheet1!$B$9:$C$13,2,FALSE),0)*$I22</f>
        <v>0</v>
      </c>
      <c r="AS22" s="8">
        <f>_xlfn.IFNA(VLOOKUP(SPECIES!BA45,Sheet1!$B$9:$C$13,2,FALSE),0)*$I22</f>
        <v>0</v>
      </c>
      <c r="AT22" s="8">
        <f>_xlfn.IFNA(VLOOKUP(SPECIES!BB45,Sheet1!$B$9:$C$13,2,FALSE),0)*$I22</f>
        <v>0</v>
      </c>
      <c r="AU22" s="8">
        <f>_xlfn.IFNA(VLOOKUP(SPECIES!BC45,Sheet1!$B$9:$C$13,2,FALSE),0)*$I22</f>
        <v>0</v>
      </c>
      <c r="AV22" s="8">
        <f>_xlfn.IFNA(VLOOKUP(SPECIES!BD45,Sheet1!$B$9:$C$13,2,FALSE),0)*$I22</f>
        <v>0</v>
      </c>
      <c r="AW22" s="8">
        <f>_xlfn.IFNA(VLOOKUP(SPECIES!BE45,Sheet1!$B$9:$C$13,2,FALSE),0)*$I22</f>
        <v>0</v>
      </c>
      <c r="AX22" s="8">
        <f>_xlfn.IFNA(VLOOKUP(SPECIES!BF45,Sheet1!$B$9:$C$13,2,FALSE),0)*$I22</f>
        <v>0</v>
      </c>
      <c r="AY22" s="8">
        <f>_xlfn.IFNA(VLOOKUP(SPECIES!BG45,Sheet1!$B$9:$C$13,2,FALSE),0)*$I22</f>
        <v>0</v>
      </c>
      <c r="AZ22" s="8">
        <f>_xlfn.IFNA(VLOOKUP(SPECIES!BH45,Sheet1!$B$9:$C$13,2,FALSE),0)*$I22</f>
        <v>0</v>
      </c>
      <c r="BA22" s="8">
        <f>_xlfn.IFNA(VLOOKUP(SPECIES!BI45,Sheet1!$B$9:$C$13,2,FALSE),0)*$I22</f>
        <v>0</v>
      </c>
      <c r="BB22" s="8">
        <f>_xlfn.IFNA(VLOOKUP(SPECIES!BJ45,Sheet1!$B$9:$C$13,2,FALSE),0)*$I22</f>
        <v>0</v>
      </c>
      <c r="BC22" s="8">
        <f>_xlfn.IFNA(VLOOKUP(SPECIES!BK45,Sheet1!$B$9:$C$13,2,FALSE),0)*$I22</f>
        <v>0</v>
      </c>
      <c r="BD22" s="8">
        <f>_xlfn.IFNA(VLOOKUP(SPECIES!BL45,Sheet1!$B$9:$C$13,2,FALSE),0)*$I22</f>
        <v>0</v>
      </c>
      <c r="BE22" s="8">
        <f>_xlfn.IFNA(VLOOKUP(SPECIES!BM45,Sheet1!$B$9:$C$13,2,FALSE),0)*$I22</f>
        <v>0</v>
      </c>
      <c r="BF22" s="8">
        <f>_xlfn.IFNA(VLOOKUP(SPECIES!BN45,Sheet1!$B$9:$C$13,2,FALSE),0)*$I22</f>
        <v>0</v>
      </c>
      <c r="BG22" s="89">
        <f>_xlfn.IFNA(VLOOKUP(SPECIES!BO45,Sheet1!$B$9:$C$13,2,FALSE),0)*$I22</f>
        <v>0</v>
      </c>
    </row>
    <row r="23" spans="2:59">
      <c r="H23" s="130"/>
      <c r="I23" s="89">
        <f>IF(SPECIES!C46="x",9,IF(SPECIES!D46="x",3,IF(SPECIES!E46="x",1,"")))</f>
        <v>1</v>
      </c>
      <c r="J23" s="88">
        <f>_xlfn.IFNA(VLOOKUP(SPECIES!R46,Sheet1!$B$9:$C$13,2,FALSE),0)*$I23</f>
        <v>0</v>
      </c>
      <c r="K23" s="8">
        <f>_xlfn.IFNA(VLOOKUP(SPECIES!S46,Sheet1!$B$9:$C$13,2,FALSE),0)*$I23</f>
        <v>0</v>
      </c>
      <c r="L23" s="8">
        <f>_xlfn.IFNA(VLOOKUP(SPECIES!T46,Sheet1!$B$9:$C$13,2,FALSE),0)*$I23</f>
        <v>0</v>
      </c>
      <c r="M23" s="8">
        <f>_xlfn.IFNA(VLOOKUP(SPECIES!U46,Sheet1!$B$9:$C$13,2,FALSE),0)*$I23</f>
        <v>0</v>
      </c>
      <c r="N23" s="8">
        <f>_xlfn.IFNA(VLOOKUP(SPECIES!V46,Sheet1!$B$9:$C$13,2,FALSE),0)*$I23</f>
        <v>0</v>
      </c>
      <c r="O23" s="8">
        <f>_xlfn.IFNA(VLOOKUP(SPECIES!W46,Sheet1!$B$9:$C$13,2,FALSE),0)*$I23</f>
        <v>0</v>
      </c>
      <c r="P23" s="8">
        <f>_xlfn.IFNA(VLOOKUP(SPECIES!X46,Sheet1!$B$9:$C$13,2,FALSE),0)*$I23</f>
        <v>0</v>
      </c>
      <c r="Q23" s="8">
        <f>_xlfn.IFNA(VLOOKUP(SPECIES!Y46,Sheet1!$B$9:$C$13,2,FALSE),0)*$I23</f>
        <v>0</v>
      </c>
      <c r="R23" s="8">
        <f>_xlfn.IFNA(VLOOKUP(SPECIES!Z46,Sheet1!$B$9:$C$13,2,FALSE),0)*$I23</f>
        <v>0</v>
      </c>
      <c r="S23" s="8">
        <f>_xlfn.IFNA(VLOOKUP(SPECIES!AA46,Sheet1!$B$9:$C$13,2,FALSE),0)*$I23</f>
        <v>0</v>
      </c>
      <c r="T23" s="8">
        <f>_xlfn.IFNA(VLOOKUP(SPECIES!AB46,Sheet1!$B$9:$C$13,2,FALSE),0)*$I23</f>
        <v>0</v>
      </c>
      <c r="U23" s="8">
        <f>_xlfn.IFNA(VLOOKUP(SPECIES!AC46,Sheet1!$B$9:$C$13,2,FALSE),0)*$I23</f>
        <v>0</v>
      </c>
      <c r="V23" s="8">
        <f>_xlfn.IFNA(VLOOKUP(SPECIES!AD46,Sheet1!$B$9:$C$13,2,FALSE),0)*$I23</f>
        <v>0</v>
      </c>
      <c r="W23" s="8">
        <f>_xlfn.IFNA(VLOOKUP(SPECIES!AE46,Sheet1!$B$9:$C$13,2,FALSE),0)*$I23</f>
        <v>0</v>
      </c>
      <c r="X23" s="8">
        <f>_xlfn.IFNA(VLOOKUP(SPECIES!AF46,Sheet1!$B$9:$C$13,2,FALSE),0)*$I23</f>
        <v>0</v>
      </c>
      <c r="Y23" s="8">
        <f>_xlfn.IFNA(VLOOKUP(SPECIES!AG46,Sheet1!$B$9:$C$13,2,FALSE),0)*$I23</f>
        <v>0</v>
      </c>
      <c r="Z23" s="8">
        <f>_xlfn.IFNA(VLOOKUP(SPECIES!AH46,Sheet1!$B$9:$C$13,2,FALSE),0)*$I23</f>
        <v>0</v>
      </c>
      <c r="AA23" s="8">
        <f>_xlfn.IFNA(VLOOKUP(SPECIES!AI46,Sheet1!$B$9:$C$13,2,FALSE),0)*$I23</f>
        <v>0</v>
      </c>
      <c r="AB23" s="8">
        <f>_xlfn.IFNA(VLOOKUP(SPECIES!AJ46,Sheet1!$B$9:$C$13,2,FALSE),0)*$I23</f>
        <v>0</v>
      </c>
      <c r="AC23" s="8">
        <f>_xlfn.IFNA(VLOOKUP(SPECIES!AK46,Sheet1!$B$9:$C$13,2,FALSE),0)*$I23</f>
        <v>0</v>
      </c>
      <c r="AD23" s="8">
        <f>_xlfn.IFNA(VLOOKUP(SPECIES!AL46,Sheet1!$B$9:$C$13,2,FALSE),0)*$I23</f>
        <v>0</v>
      </c>
      <c r="AE23" s="8">
        <f>_xlfn.IFNA(VLOOKUP(SPECIES!AM46,Sheet1!$B$9:$C$13,2,FALSE),0)*$I23</f>
        <v>0</v>
      </c>
      <c r="AF23" s="8">
        <f>_xlfn.IFNA(VLOOKUP(SPECIES!AN46,Sheet1!$B$9:$C$13,2,FALSE),0)*$I23</f>
        <v>0</v>
      </c>
      <c r="AG23" s="8">
        <f>_xlfn.IFNA(VLOOKUP(SPECIES!AO46,Sheet1!$B$9:$C$13,2,FALSE),0)*$I23</f>
        <v>0</v>
      </c>
      <c r="AH23" s="8">
        <f>_xlfn.IFNA(VLOOKUP(SPECIES!AP46,Sheet1!$B$9:$C$13,2,FALSE),0)*$I23</f>
        <v>0</v>
      </c>
      <c r="AI23" s="8">
        <f>_xlfn.IFNA(VLOOKUP(SPECIES!AQ46,Sheet1!$B$9:$C$13,2,FALSE),0)*$I23</f>
        <v>0</v>
      </c>
      <c r="AJ23" s="8">
        <f>_xlfn.IFNA(VLOOKUP(SPECIES!AR46,Sheet1!$B$9:$C$13,2,FALSE),0)*$I23</f>
        <v>0</v>
      </c>
      <c r="AK23" s="8">
        <f>_xlfn.IFNA(VLOOKUP(SPECIES!AS46,Sheet1!$B$9:$C$13,2,FALSE),0)*$I23</f>
        <v>0</v>
      </c>
      <c r="AL23" s="8">
        <f>_xlfn.IFNA(VLOOKUP(SPECIES!AT46,Sheet1!$B$9:$C$13,2,FALSE),0)*$I23</f>
        <v>0</v>
      </c>
      <c r="AM23" s="8">
        <f>_xlfn.IFNA(VLOOKUP(SPECIES!AU46,Sheet1!$B$9:$C$13,2,FALSE),0)*$I23</f>
        <v>0</v>
      </c>
      <c r="AN23" s="8">
        <f>_xlfn.IFNA(VLOOKUP(SPECIES!AV46,Sheet1!$B$9:$C$13,2,FALSE),0)*$I23</f>
        <v>0</v>
      </c>
      <c r="AO23" s="8">
        <f>_xlfn.IFNA(VLOOKUP(SPECIES!AW46,Sheet1!$B$9:$C$13,2,FALSE),0)*$I23</f>
        <v>0</v>
      </c>
      <c r="AP23" s="8">
        <f>_xlfn.IFNA(VLOOKUP(SPECIES!AX46,Sheet1!$B$9:$C$13,2,FALSE),0)*$I23</f>
        <v>0</v>
      </c>
      <c r="AQ23" s="8">
        <f>_xlfn.IFNA(VLOOKUP(SPECIES!AY46,Sheet1!$B$9:$C$13,2,FALSE),0)*$I23</f>
        <v>0</v>
      </c>
      <c r="AR23" s="8">
        <f>_xlfn.IFNA(VLOOKUP(SPECIES!AZ46,Sheet1!$B$9:$C$13,2,FALSE),0)*$I23</f>
        <v>0</v>
      </c>
      <c r="AS23" s="8">
        <f>_xlfn.IFNA(VLOOKUP(SPECIES!BA46,Sheet1!$B$9:$C$13,2,FALSE),0)*$I23</f>
        <v>0</v>
      </c>
      <c r="AT23" s="8">
        <f>_xlfn.IFNA(VLOOKUP(SPECIES!BB46,Sheet1!$B$9:$C$13,2,FALSE),0)*$I23</f>
        <v>0</v>
      </c>
      <c r="AU23" s="8">
        <f>_xlfn.IFNA(VLOOKUP(SPECIES!BC46,Sheet1!$B$9:$C$13,2,FALSE),0)*$I23</f>
        <v>0</v>
      </c>
      <c r="AV23" s="8">
        <f>_xlfn.IFNA(VLOOKUP(SPECIES!BD46,Sheet1!$B$9:$C$13,2,FALSE),0)*$I23</f>
        <v>0</v>
      </c>
      <c r="AW23" s="8">
        <f>_xlfn.IFNA(VLOOKUP(SPECIES!BE46,Sheet1!$B$9:$C$13,2,FALSE),0)*$I23</f>
        <v>0</v>
      </c>
      <c r="AX23" s="8">
        <f>_xlfn.IFNA(VLOOKUP(SPECIES!BF46,Sheet1!$B$9:$C$13,2,FALSE),0)*$I23</f>
        <v>0</v>
      </c>
      <c r="AY23" s="8">
        <f>_xlfn.IFNA(VLOOKUP(SPECIES!BG46,Sheet1!$B$9:$C$13,2,FALSE),0)*$I23</f>
        <v>0</v>
      </c>
      <c r="AZ23" s="8">
        <f>_xlfn.IFNA(VLOOKUP(SPECIES!BH46,Sheet1!$B$9:$C$13,2,FALSE),0)*$I23</f>
        <v>0</v>
      </c>
      <c r="BA23" s="8">
        <f>_xlfn.IFNA(VLOOKUP(SPECIES!BI46,Sheet1!$B$9:$C$13,2,FALSE),0)*$I23</f>
        <v>0</v>
      </c>
      <c r="BB23" s="8">
        <f>_xlfn.IFNA(VLOOKUP(SPECIES!BJ46,Sheet1!$B$9:$C$13,2,FALSE),0)*$I23</f>
        <v>0</v>
      </c>
      <c r="BC23" s="8">
        <f>_xlfn.IFNA(VLOOKUP(SPECIES!BK46,Sheet1!$B$9:$C$13,2,FALSE),0)*$I23</f>
        <v>0</v>
      </c>
      <c r="BD23" s="8">
        <f>_xlfn.IFNA(VLOOKUP(SPECIES!BL46,Sheet1!$B$9:$C$13,2,FALSE),0)*$I23</f>
        <v>0</v>
      </c>
      <c r="BE23" s="8">
        <f>_xlfn.IFNA(VLOOKUP(SPECIES!BM46,Sheet1!$B$9:$C$13,2,FALSE),0)*$I23</f>
        <v>0</v>
      </c>
      <c r="BF23" s="8">
        <f>_xlfn.IFNA(VLOOKUP(SPECIES!BN46,Sheet1!$B$9:$C$13,2,FALSE),0)*$I23</f>
        <v>0</v>
      </c>
      <c r="BG23" s="89">
        <f>_xlfn.IFNA(VLOOKUP(SPECIES!BO46,Sheet1!$B$9:$C$13,2,FALSE),0)*$I23</f>
        <v>0</v>
      </c>
    </row>
    <row r="24" spans="2:59">
      <c r="H24" s="130"/>
      <c r="I24" s="89">
        <f>IF(SPECIES!C47="x",9,IF(SPECIES!D47="x",3,IF(SPECIES!E47="x",1,"")))</f>
        <v>3</v>
      </c>
      <c r="J24" s="88">
        <f>_xlfn.IFNA(VLOOKUP(SPECIES!R47,Sheet1!$B$9:$C$13,2,FALSE),0)*$I24</f>
        <v>0</v>
      </c>
      <c r="K24" s="8">
        <f>_xlfn.IFNA(VLOOKUP(SPECIES!S47,Sheet1!$B$9:$C$13,2,FALSE),0)*$I24</f>
        <v>0</v>
      </c>
      <c r="L24" s="8">
        <f>_xlfn.IFNA(VLOOKUP(SPECIES!T47,Sheet1!$B$9:$C$13,2,FALSE),0)*$I24</f>
        <v>0</v>
      </c>
      <c r="M24" s="8">
        <f>_xlfn.IFNA(VLOOKUP(SPECIES!U47,Sheet1!$B$9:$C$13,2,FALSE),0)*$I24</f>
        <v>0</v>
      </c>
      <c r="N24" s="8">
        <f>_xlfn.IFNA(VLOOKUP(SPECIES!V47,Sheet1!$B$9:$C$13,2,FALSE),0)*$I24</f>
        <v>0</v>
      </c>
      <c r="O24" s="8">
        <f>_xlfn.IFNA(VLOOKUP(SPECIES!W47,Sheet1!$B$9:$C$13,2,FALSE),0)*$I24</f>
        <v>0</v>
      </c>
      <c r="P24" s="8">
        <f>_xlfn.IFNA(VLOOKUP(SPECIES!X47,Sheet1!$B$9:$C$13,2,FALSE),0)*$I24</f>
        <v>0</v>
      </c>
      <c r="Q24" s="8">
        <f>_xlfn.IFNA(VLOOKUP(SPECIES!Y47,Sheet1!$B$9:$C$13,2,FALSE),0)*$I24</f>
        <v>0</v>
      </c>
      <c r="R24" s="8">
        <f>_xlfn.IFNA(VLOOKUP(SPECIES!Z47,Sheet1!$B$9:$C$13,2,FALSE),0)*$I24</f>
        <v>0</v>
      </c>
      <c r="S24" s="8">
        <f>_xlfn.IFNA(VLOOKUP(SPECIES!AA47,Sheet1!$B$9:$C$13,2,FALSE),0)*$I24</f>
        <v>0</v>
      </c>
      <c r="T24" s="8">
        <f>_xlfn.IFNA(VLOOKUP(SPECIES!AB47,Sheet1!$B$9:$C$13,2,FALSE),0)*$I24</f>
        <v>0</v>
      </c>
      <c r="U24" s="8">
        <f>_xlfn.IFNA(VLOOKUP(SPECIES!AC47,Sheet1!$B$9:$C$13,2,FALSE),0)*$I24</f>
        <v>0</v>
      </c>
      <c r="V24" s="8">
        <f>_xlfn.IFNA(VLOOKUP(SPECIES!AD47,Sheet1!$B$9:$C$13,2,FALSE),0)*$I24</f>
        <v>0</v>
      </c>
      <c r="W24" s="8">
        <f>_xlfn.IFNA(VLOOKUP(SPECIES!AE47,Sheet1!$B$9:$C$13,2,FALSE),0)*$I24</f>
        <v>0</v>
      </c>
      <c r="X24" s="8">
        <f>_xlfn.IFNA(VLOOKUP(SPECIES!AF47,Sheet1!$B$9:$C$13,2,FALSE),0)*$I24</f>
        <v>0</v>
      </c>
      <c r="Y24" s="8">
        <f>_xlfn.IFNA(VLOOKUP(SPECIES!AG47,Sheet1!$B$9:$C$13,2,FALSE),0)*$I24</f>
        <v>0</v>
      </c>
      <c r="Z24" s="8">
        <f>_xlfn.IFNA(VLOOKUP(SPECIES!AH47,Sheet1!$B$9:$C$13,2,FALSE),0)*$I24</f>
        <v>0</v>
      </c>
      <c r="AA24" s="8">
        <f>_xlfn.IFNA(VLOOKUP(SPECIES!AI47,Sheet1!$B$9:$C$13,2,FALSE),0)*$I24</f>
        <v>0</v>
      </c>
      <c r="AB24" s="8">
        <f>_xlfn.IFNA(VLOOKUP(SPECIES!AJ47,Sheet1!$B$9:$C$13,2,FALSE),0)*$I24</f>
        <v>0</v>
      </c>
      <c r="AC24" s="8">
        <f>_xlfn.IFNA(VLOOKUP(SPECIES!AK47,Sheet1!$B$9:$C$13,2,FALSE),0)*$I24</f>
        <v>0</v>
      </c>
      <c r="AD24" s="8">
        <f>_xlfn.IFNA(VLOOKUP(SPECIES!AL47,Sheet1!$B$9:$C$13,2,FALSE),0)*$I24</f>
        <v>0</v>
      </c>
      <c r="AE24" s="8">
        <f>_xlfn.IFNA(VLOOKUP(SPECIES!AM47,Sheet1!$B$9:$C$13,2,FALSE),0)*$I24</f>
        <v>0</v>
      </c>
      <c r="AF24" s="8">
        <f>_xlfn.IFNA(VLOOKUP(SPECIES!AN47,Sheet1!$B$9:$C$13,2,FALSE),0)*$I24</f>
        <v>0</v>
      </c>
      <c r="AG24" s="8">
        <f>_xlfn.IFNA(VLOOKUP(SPECIES!AO47,Sheet1!$B$9:$C$13,2,FALSE),0)*$I24</f>
        <v>0</v>
      </c>
      <c r="AH24" s="8">
        <f>_xlfn.IFNA(VLOOKUP(SPECIES!AP47,Sheet1!$B$9:$C$13,2,FALSE),0)*$I24</f>
        <v>0</v>
      </c>
      <c r="AI24" s="8">
        <f>_xlfn.IFNA(VLOOKUP(SPECIES!AQ47,Sheet1!$B$9:$C$13,2,FALSE),0)*$I24</f>
        <v>0</v>
      </c>
      <c r="AJ24" s="8">
        <f>_xlfn.IFNA(VLOOKUP(SPECIES!AR47,Sheet1!$B$9:$C$13,2,FALSE),0)*$I24</f>
        <v>0</v>
      </c>
      <c r="AK24" s="8">
        <f>_xlfn.IFNA(VLOOKUP(SPECIES!AS47,Sheet1!$B$9:$C$13,2,FALSE),0)*$I24</f>
        <v>0</v>
      </c>
      <c r="AL24" s="8">
        <f>_xlfn.IFNA(VLOOKUP(SPECIES!AT47,Sheet1!$B$9:$C$13,2,FALSE),0)*$I24</f>
        <v>0</v>
      </c>
      <c r="AM24" s="8">
        <f>_xlfn.IFNA(VLOOKUP(SPECIES!AU47,Sheet1!$B$9:$C$13,2,FALSE),0)*$I24</f>
        <v>0</v>
      </c>
      <c r="AN24" s="8">
        <f>_xlfn.IFNA(VLOOKUP(SPECIES!AV47,Sheet1!$B$9:$C$13,2,FALSE),0)*$I24</f>
        <v>0</v>
      </c>
      <c r="AO24" s="8">
        <f>_xlfn.IFNA(VLOOKUP(SPECIES!AW47,Sheet1!$B$9:$C$13,2,FALSE),0)*$I24</f>
        <v>0</v>
      </c>
      <c r="AP24" s="8">
        <f>_xlfn.IFNA(VLOOKUP(SPECIES!AX47,Sheet1!$B$9:$C$13,2,FALSE),0)*$I24</f>
        <v>0</v>
      </c>
      <c r="AQ24" s="8">
        <f>_xlfn.IFNA(VLOOKUP(SPECIES!AY47,Sheet1!$B$9:$C$13,2,FALSE),0)*$I24</f>
        <v>0</v>
      </c>
      <c r="AR24" s="8">
        <f>_xlfn.IFNA(VLOOKUP(SPECIES!AZ47,Sheet1!$B$9:$C$13,2,FALSE),0)*$I24</f>
        <v>0</v>
      </c>
      <c r="AS24" s="8">
        <f>_xlfn.IFNA(VLOOKUP(SPECIES!BA47,Sheet1!$B$9:$C$13,2,FALSE),0)*$I24</f>
        <v>0</v>
      </c>
      <c r="AT24" s="8">
        <f>_xlfn.IFNA(VLOOKUP(SPECIES!BB47,Sheet1!$B$9:$C$13,2,FALSE),0)*$I24</f>
        <v>0</v>
      </c>
      <c r="AU24" s="8">
        <f>_xlfn.IFNA(VLOOKUP(SPECIES!BC47,Sheet1!$B$9:$C$13,2,FALSE),0)*$I24</f>
        <v>0</v>
      </c>
      <c r="AV24" s="8">
        <f>_xlfn.IFNA(VLOOKUP(SPECIES!BD47,Sheet1!$B$9:$C$13,2,FALSE),0)*$I24</f>
        <v>0</v>
      </c>
      <c r="AW24" s="8">
        <f>_xlfn.IFNA(VLOOKUP(SPECIES!BE47,Sheet1!$B$9:$C$13,2,FALSE),0)*$I24</f>
        <v>0</v>
      </c>
      <c r="AX24" s="8">
        <f>_xlfn.IFNA(VLOOKUP(SPECIES!BF47,Sheet1!$B$9:$C$13,2,FALSE),0)*$I24</f>
        <v>0</v>
      </c>
      <c r="AY24" s="8">
        <f>_xlfn.IFNA(VLOOKUP(SPECIES!BG47,Sheet1!$B$9:$C$13,2,FALSE),0)*$I24</f>
        <v>0</v>
      </c>
      <c r="AZ24" s="8">
        <f>_xlfn.IFNA(VLOOKUP(SPECIES!BH47,Sheet1!$B$9:$C$13,2,FALSE),0)*$I24</f>
        <v>0</v>
      </c>
      <c r="BA24" s="8">
        <f>_xlfn.IFNA(VLOOKUP(SPECIES!BI47,Sheet1!$B$9:$C$13,2,FALSE),0)*$I24</f>
        <v>0</v>
      </c>
      <c r="BB24" s="8">
        <f>_xlfn.IFNA(VLOOKUP(SPECIES!BJ47,Sheet1!$B$9:$C$13,2,FALSE),0)*$I24</f>
        <v>0</v>
      </c>
      <c r="BC24" s="8">
        <f>_xlfn.IFNA(VLOOKUP(SPECIES!BK47,Sheet1!$B$9:$C$13,2,FALSE),0)*$I24</f>
        <v>0</v>
      </c>
      <c r="BD24" s="8">
        <f>_xlfn.IFNA(VLOOKUP(SPECIES!BL47,Sheet1!$B$9:$C$13,2,FALSE),0)*$I24</f>
        <v>0</v>
      </c>
      <c r="BE24" s="8">
        <f>_xlfn.IFNA(VLOOKUP(SPECIES!BM47,Sheet1!$B$9:$C$13,2,FALSE),0)*$I24</f>
        <v>0</v>
      </c>
      <c r="BF24" s="8">
        <f>_xlfn.IFNA(VLOOKUP(SPECIES!BN47,Sheet1!$B$9:$C$13,2,FALSE),0)*$I24</f>
        <v>0</v>
      </c>
      <c r="BG24" s="89">
        <f>_xlfn.IFNA(VLOOKUP(SPECIES!BO47,Sheet1!$B$9:$C$13,2,FALSE),0)*$I24</f>
        <v>0</v>
      </c>
    </row>
    <row r="25" spans="2:59">
      <c r="H25" s="130"/>
      <c r="I25" s="89">
        <f>IF(SPECIES!C48="x",9,IF(SPECIES!D48="x",3,IF(SPECIES!E48="x",1,"")))</f>
        <v>9</v>
      </c>
      <c r="J25" s="88">
        <f>_xlfn.IFNA(VLOOKUP(SPECIES!R48,Sheet1!$B$9:$C$13,2,FALSE),0)*$I25</f>
        <v>0</v>
      </c>
      <c r="K25" s="8">
        <f>_xlfn.IFNA(VLOOKUP(SPECIES!S48,Sheet1!$B$9:$C$13,2,FALSE),0)*$I25</f>
        <v>0</v>
      </c>
      <c r="L25" s="8">
        <f>_xlfn.IFNA(VLOOKUP(SPECIES!T48,Sheet1!$B$9:$C$13,2,FALSE),0)*$I25</f>
        <v>0</v>
      </c>
      <c r="M25" s="8">
        <f>_xlfn.IFNA(VLOOKUP(SPECIES!U48,Sheet1!$B$9:$C$13,2,FALSE),0)*$I25</f>
        <v>0</v>
      </c>
      <c r="N25" s="8">
        <f>_xlfn.IFNA(VLOOKUP(SPECIES!V48,Sheet1!$B$9:$C$13,2,FALSE),0)*$I25</f>
        <v>0</v>
      </c>
      <c r="O25" s="8">
        <f>_xlfn.IFNA(VLOOKUP(SPECIES!W48,Sheet1!$B$9:$C$13,2,FALSE),0)*$I25</f>
        <v>0</v>
      </c>
      <c r="P25" s="8">
        <f>_xlfn.IFNA(VLOOKUP(SPECIES!X48,Sheet1!$B$9:$C$13,2,FALSE),0)*$I25</f>
        <v>0</v>
      </c>
      <c r="Q25" s="8">
        <f>_xlfn.IFNA(VLOOKUP(SPECIES!Y48,Sheet1!$B$9:$C$13,2,FALSE),0)*$I25</f>
        <v>0</v>
      </c>
      <c r="R25" s="8">
        <f>_xlfn.IFNA(VLOOKUP(SPECIES!Z48,Sheet1!$B$9:$C$13,2,FALSE),0)*$I25</f>
        <v>0</v>
      </c>
      <c r="S25" s="8">
        <f>_xlfn.IFNA(VLOOKUP(SPECIES!AA48,Sheet1!$B$9:$C$13,2,FALSE),0)*$I25</f>
        <v>0</v>
      </c>
      <c r="T25" s="8">
        <f>_xlfn.IFNA(VLOOKUP(SPECIES!AB48,Sheet1!$B$9:$C$13,2,FALSE),0)*$I25</f>
        <v>0</v>
      </c>
      <c r="U25" s="8">
        <f>_xlfn.IFNA(VLOOKUP(SPECIES!AC48,Sheet1!$B$9:$C$13,2,FALSE),0)*$I25</f>
        <v>0</v>
      </c>
      <c r="V25" s="8">
        <f>_xlfn.IFNA(VLOOKUP(SPECIES!AD48,Sheet1!$B$9:$C$13,2,FALSE),0)*$I25</f>
        <v>0</v>
      </c>
      <c r="W25" s="8">
        <f>_xlfn.IFNA(VLOOKUP(SPECIES!AE48,Sheet1!$B$9:$C$13,2,FALSE),0)*$I25</f>
        <v>0</v>
      </c>
      <c r="X25" s="8">
        <f>_xlfn.IFNA(VLOOKUP(SPECIES!AF48,Sheet1!$B$9:$C$13,2,FALSE),0)*$I25</f>
        <v>0</v>
      </c>
      <c r="Y25" s="8">
        <f>_xlfn.IFNA(VLOOKUP(SPECIES!AG48,Sheet1!$B$9:$C$13,2,FALSE),0)*$I25</f>
        <v>0</v>
      </c>
      <c r="Z25" s="8">
        <f>_xlfn.IFNA(VLOOKUP(SPECIES!AH48,Sheet1!$B$9:$C$13,2,FALSE),0)*$I25</f>
        <v>0</v>
      </c>
      <c r="AA25" s="8">
        <f>_xlfn.IFNA(VLOOKUP(SPECIES!AI48,Sheet1!$B$9:$C$13,2,FALSE),0)*$I25</f>
        <v>0</v>
      </c>
      <c r="AB25" s="8">
        <f>_xlfn.IFNA(VLOOKUP(SPECIES!AJ48,Sheet1!$B$9:$C$13,2,FALSE),0)*$I25</f>
        <v>0</v>
      </c>
      <c r="AC25" s="8">
        <f>_xlfn.IFNA(VLOOKUP(SPECIES!AK48,Sheet1!$B$9:$C$13,2,FALSE),0)*$I25</f>
        <v>0</v>
      </c>
      <c r="AD25" s="8">
        <f>_xlfn.IFNA(VLOOKUP(SPECIES!AL48,Sheet1!$B$9:$C$13,2,FALSE),0)*$I25</f>
        <v>0</v>
      </c>
      <c r="AE25" s="8">
        <f>_xlfn.IFNA(VLOOKUP(SPECIES!AM48,Sheet1!$B$9:$C$13,2,FALSE),0)*$I25</f>
        <v>0</v>
      </c>
      <c r="AF25" s="8">
        <f>_xlfn.IFNA(VLOOKUP(SPECIES!AN48,Sheet1!$B$9:$C$13,2,FALSE),0)*$I25</f>
        <v>0</v>
      </c>
      <c r="AG25" s="8">
        <f>_xlfn.IFNA(VLOOKUP(SPECIES!AO48,Sheet1!$B$9:$C$13,2,FALSE),0)*$I25</f>
        <v>0</v>
      </c>
      <c r="AH25" s="8">
        <f>_xlfn.IFNA(VLOOKUP(SPECIES!AP48,Sheet1!$B$9:$C$13,2,FALSE),0)*$I25</f>
        <v>0</v>
      </c>
      <c r="AI25" s="8">
        <f>_xlfn.IFNA(VLOOKUP(SPECIES!AQ48,Sheet1!$B$9:$C$13,2,FALSE),0)*$I25</f>
        <v>0</v>
      </c>
      <c r="AJ25" s="8">
        <f>_xlfn.IFNA(VLOOKUP(SPECIES!AR48,Sheet1!$B$9:$C$13,2,FALSE),0)*$I25</f>
        <v>0</v>
      </c>
      <c r="AK25" s="8">
        <f>_xlfn.IFNA(VLOOKUP(SPECIES!AS48,Sheet1!$B$9:$C$13,2,FALSE),0)*$I25</f>
        <v>0</v>
      </c>
      <c r="AL25" s="8">
        <f>_xlfn.IFNA(VLOOKUP(SPECIES!AT48,Sheet1!$B$9:$C$13,2,FALSE),0)*$I25</f>
        <v>0</v>
      </c>
      <c r="AM25" s="8">
        <f>_xlfn.IFNA(VLOOKUP(SPECIES!AU48,Sheet1!$B$9:$C$13,2,FALSE),0)*$I25</f>
        <v>0</v>
      </c>
      <c r="AN25" s="8">
        <f>_xlfn.IFNA(VLOOKUP(SPECIES!AV48,Sheet1!$B$9:$C$13,2,FALSE),0)*$I25</f>
        <v>0</v>
      </c>
      <c r="AO25" s="8">
        <f>_xlfn.IFNA(VLOOKUP(SPECIES!AW48,Sheet1!$B$9:$C$13,2,FALSE),0)*$I25</f>
        <v>0</v>
      </c>
      <c r="AP25" s="8">
        <f>_xlfn.IFNA(VLOOKUP(SPECIES!AX48,Sheet1!$B$9:$C$13,2,FALSE),0)*$I25</f>
        <v>0</v>
      </c>
      <c r="AQ25" s="8">
        <f>_xlfn.IFNA(VLOOKUP(SPECIES!AY48,Sheet1!$B$9:$C$13,2,FALSE),0)*$I25</f>
        <v>0</v>
      </c>
      <c r="AR25" s="8">
        <f>_xlfn.IFNA(VLOOKUP(SPECIES!AZ48,Sheet1!$B$9:$C$13,2,FALSE),0)*$I25</f>
        <v>0</v>
      </c>
      <c r="AS25" s="8">
        <f>_xlfn.IFNA(VLOOKUP(SPECIES!BA48,Sheet1!$B$9:$C$13,2,FALSE),0)*$I25</f>
        <v>0</v>
      </c>
      <c r="AT25" s="8">
        <f>_xlfn.IFNA(VLOOKUP(SPECIES!BB48,Sheet1!$B$9:$C$13,2,FALSE),0)*$I25</f>
        <v>0</v>
      </c>
      <c r="AU25" s="8">
        <f>_xlfn.IFNA(VLOOKUP(SPECIES!BC48,Sheet1!$B$9:$C$13,2,FALSE),0)*$I25</f>
        <v>0</v>
      </c>
      <c r="AV25" s="8">
        <f>_xlfn.IFNA(VLOOKUP(SPECIES!BD48,Sheet1!$B$9:$C$13,2,FALSE),0)*$I25</f>
        <v>0</v>
      </c>
      <c r="AW25" s="8">
        <f>_xlfn.IFNA(VLOOKUP(SPECIES!BE48,Sheet1!$B$9:$C$13,2,FALSE),0)*$I25</f>
        <v>0</v>
      </c>
      <c r="AX25" s="8">
        <f>_xlfn.IFNA(VLOOKUP(SPECIES!BF48,Sheet1!$B$9:$C$13,2,FALSE),0)*$I25</f>
        <v>0</v>
      </c>
      <c r="AY25" s="8">
        <f>_xlfn.IFNA(VLOOKUP(SPECIES!BG48,Sheet1!$B$9:$C$13,2,FALSE),0)*$I25</f>
        <v>0</v>
      </c>
      <c r="AZ25" s="8">
        <f>_xlfn.IFNA(VLOOKUP(SPECIES!BH48,Sheet1!$B$9:$C$13,2,FALSE),0)*$I25</f>
        <v>0</v>
      </c>
      <c r="BA25" s="8">
        <f>_xlfn.IFNA(VLOOKUP(SPECIES!BI48,Sheet1!$B$9:$C$13,2,FALSE),0)*$I25</f>
        <v>0</v>
      </c>
      <c r="BB25" s="8">
        <f>_xlfn.IFNA(VLOOKUP(SPECIES!BJ48,Sheet1!$B$9:$C$13,2,FALSE),0)*$I25</f>
        <v>0</v>
      </c>
      <c r="BC25" s="8">
        <f>_xlfn.IFNA(VLOOKUP(SPECIES!BK48,Sheet1!$B$9:$C$13,2,FALSE),0)*$I25</f>
        <v>0</v>
      </c>
      <c r="BD25" s="8">
        <f>_xlfn.IFNA(VLOOKUP(SPECIES!BL48,Sheet1!$B$9:$C$13,2,FALSE),0)*$I25</f>
        <v>0</v>
      </c>
      <c r="BE25" s="8">
        <f>_xlfn.IFNA(VLOOKUP(SPECIES!BM48,Sheet1!$B$9:$C$13,2,FALSE),0)*$I25</f>
        <v>0</v>
      </c>
      <c r="BF25" s="8">
        <f>_xlfn.IFNA(VLOOKUP(SPECIES!BN48,Sheet1!$B$9:$C$13,2,FALSE),0)*$I25</f>
        <v>0</v>
      </c>
      <c r="BG25" s="89">
        <f>_xlfn.IFNA(VLOOKUP(SPECIES!BO48,Sheet1!$B$9:$C$13,2,FALSE),0)*$I25</f>
        <v>0</v>
      </c>
    </row>
    <row r="26" spans="2:59">
      <c r="H26" s="130"/>
      <c r="I26" s="89">
        <f>IF(SPECIES!C49="x",9,IF(SPECIES!D49="x",3,IF(SPECIES!E49="x",1,"")))</f>
        <v>3</v>
      </c>
      <c r="J26" s="88">
        <f>_xlfn.IFNA(VLOOKUP(SPECIES!R49,Sheet1!$B$9:$C$13,2,FALSE),0)*$I26</f>
        <v>0</v>
      </c>
      <c r="K26" s="8">
        <f>_xlfn.IFNA(VLOOKUP(SPECIES!S49,Sheet1!$B$9:$C$13,2,FALSE),0)*$I26</f>
        <v>0</v>
      </c>
      <c r="L26" s="8">
        <f>_xlfn.IFNA(VLOOKUP(SPECIES!T49,Sheet1!$B$9:$C$13,2,FALSE),0)*$I26</f>
        <v>0</v>
      </c>
      <c r="M26" s="8">
        <f>_xlfn.IFNA(VLOOKUP(SPECIES!U49,Sheet1!$B$9:$C$13,2,FALSE),0)*$I26</f>
        <v>0</v>
      </c>
      <c r="N26" s="8">
        <f>_xlfn.IFNA(VLOOKUP(SPECIES!V49,Sheet1!$B$9:$C$13,2,FALSE),0)*$I26</f>
        <v>0</v>
      </c>
      <c r="O26" s="8">
        <f>_xlfn.IFNA(VLOOKUP(SPECIES!W49,Sheet1!$B$9:$C$13,2,FALSE),0)*$I26</f>
        <v>0</v>
      </c>
      <c r="P26" s="8">
        <f>_xlfn.IFNA(VLOOKUP(SPECIES!X49,Sheet1!$B$9:$C$13,2,FALSE),0)*$I26</f>
        <v>0</v>
      </c>
      <c r="Q26" s="8">
        <f>_xlfn.IFNA(VLOOKUP(SPECIES!Y49,Sheet1!$B$9:$C$13,2,FALSE),0)*$I26</f>
        <v>0</v>
      </c>
      <c r="R26" s="8">
        <f>_xlfn.IFNA(VLOOKUP(SPECIES!Z49,Sheet1!$B$9:$C$13,2,FALSE),0)*$I26</f>
        <v>0</v>
      </c>
      <c r="S26" s="8">
        <f>_xlfn.IFNA(VLOOKUP(SPECIES!AA49,Sheet1!$B$9:$C$13,2,FALSE),0)*$I26</f>
        <v>0</v>
      </c>
      <c r="T26" s="8">
        <f>_xlfn.IFNA(VLOOKUP(SPECIES!AB49,Sheet1!$B$9:$C$13,2,FALSE),0)*$I26</f>
        <v>0</v>
      </c>
      <c r="U26" s="8">
        <f>_xlfn.IFNA(VLOOKUP(SPECIES!AC49,Sheet1!$B$9:$C$13,2,FALSE),0)*$I26</f>
        <v>0</v>
      </c>
      <c r="V26" s="8">
        <f>_xlfn.IFNA(VLOOKUP(SPECIES!AD49,Sheet1!$B$9:$C$13,2,FALSE),0)*$I26</f>
        <v>0</v>
      </c>
      <c r="W26" s="8">
        <f>_xlfn.IFNA(VLOOKUP(SPECIES!AE49,Sheet1!$B$9:$C$13,2,FALSE),0)*$I26</f>
        <v>0</v>
      </c>
      <c r="X26" s="8">
        <f>_xlfn.IFNA(VLOOKUP(SPECIES!AF49,Sheet1!$B$9:$C$13,2,FALSE),0)*$I26</f>
        <v>0</v>
      </c>
      <c r="Y26" s="8">
        <f>_xlfn.IFNA(VLOOKUP(SPECIES!AG49,Sheet1!$B$9:$C$13,2,FALSE),0)*$I26</f>
        <v>0</v>
      </c>
      <c r="Z26" s="8">
        <f>_xlfn.IFNA(VLOOKUP(SPECIES!AH49,Sheet1!$B$9:$C$13,2,FALSE),0)*$I26</f>
        <v>0</v>
      </c>
      <c r="AA26" s="8">
        <f>_xlfn.IFNA(VLOOKUP(SPECIES!AI49,Sheet1!$B$9:$C$13,2,FALSE),0)*$I26</f>
        <v>0</v>
      </c>
      <c r="AB26" s="8">
        <f>_xlfn.IFNA(VLOOKUP(SPECIES!AJ49,Sheet1!$B$9:$C$13,2,FALSE),0)*$I26</f>
        <v>0</v>
      </c>
      <c r="AC26" s="8">
        <f>_xlfn.IFNA(VLOOKUP(SPECIES!AK49,Sheet1!$B$9:$C$13,2,FALSE),0)*$I26</f>
        <v>0</v>
      </c>
      <c r="AD26" s="8">
        <f>_xlfn.IFNA(VLOOKUP(SPECIES!AL49,Sheet1!$B$9:$C$13,2,FALSE),0)*$I26</f>
        <v>0</v>
      </c>
      <c r="AE26" s="8">
        <f>_xlfn.IFNA(VLOOKUP(SPECIES!AM49,Sheet1!$B$9:$C$13,2,FALSE),0)*$I26</f>
        <v>0</v>
      </c>
      <c r="AF26" s="8">
        <f>_xlfn.IFNA(VLOOKUP(SPECIES!AN49,Sheet1!$B$9:$C$13,2,FALSE),0)*$I26</f>
        <v>0</v>
      </c>
      <c r="AG26" s="8">
        <f>_xlfn.IFNA(VLOOKUP(SPECIES!AO49,Sheet1!$B$9:$C$13,2,FALSE),0)*$I26</f>
        <v>0</v>
      </c>
      <c r="AH26" s="8">
        <f>_xlfn.IFNA(VLOOKUP(SPECIES!AP49,Sheet1!$B$9:$C$13,2,FALSE),0)*$I26</f>
        <v>0</v>
      </c>
      <c r="AI26" s="8">
        <f>_xlfn.IFNA(VLOOKUP(SPECIES!AQ49,Sheet1!$B$9:$C$13,2,FALSE),0)*$I26</f>
        <v>0</v>
      </c>
      <c r="AJ26" s="8">
        <f>_xlfn.IFNA(VLOOKUP(SPECIES!AR49,Sheet1!$B$9:$C$13,2,FALSE),0)*$I26</f>
        <v>0</v>
      </c>
      <c r="AK26" s="8">
        <f>_xlfn.IFNA(VLOOKUP(SPECIES!AS49,Sheet1!$B$9:$C$13,2,FALSE),0)*$I26</f>
        <v>0</v>
      </c>
      <c r="AL26" s="8">
        <f>_xlfn.IFNA(VLOOKUP(SPECIES!AT49,Sheet1!$B$9:$C$13,2,FALSE),0)*$I26</f>
        <v>0</v>
      </c>
      <c r="AM26" s="8">
        <f>_xlfn.IFNA(VLOOKUP(SPECIES!AU49,Sheet1!$B$9:$C$13,2,FALSE),0)*$I26</f>
        <v>0</v>
      </c>
      <c r="AN26" s="8">
        <f>_xlfn.IFNA(VLOOKUP(SPECIES!AV49,Sheet1!$B$9:$C$13,2,FALSE),0)*$I26</f>
        <v>0</v>
      </c>
      <c r="AO26" s="8">
        <f>_xlfn.IFNA(VLOOKUP(SPECIES!AW49,Sheet1!$B$9:$C$13,2,FALSE),0)*$I26</f>
        <v>0</v>
      </c>
      <c r="AP26" s="8">
        <f>_xlfn.IFNA(VLOOKUP(SPECIES!AX49,Sheet1!$B$9:$C$13,2,FALSE),0)*$I26</f>
        <v>0</v>
      </c>
      <c r="AQ26" s="8">
        <f>_xlfn.IFNA(VLOOKUP(SPECIES!AY49,Sheet1!$B$9:$C$13,2,FALSE),0)*$I26</f>
        <v>0</v>
      </c>
      <c r="AR26" s="8">
        <f>_xlfn.IFNA(VLOOKUP(SPECIES!AZ49,Sheet1!$B$9:$C$13,2,FALSE),0)*$I26</f>
        <v>0</v>
      </c>
      <c r="AS26" s="8">
        <f>_xlfn.IFNA(VLOOKUP(SPECIES!BA49,Sheet1!$B$9:$C$13,2,FALSE),0)*$I26</f>
        <v>0</v>
      </c>
      <c r="AT26" s="8">
        <f>_xlfn.IFNA(VLOOKUP(SPECIES!BB49,Sheet1!$B$9:$C$13,2,FALSE),0)*$I26</f>
        <v>0</v>
      </c>
      <c r="AU26" s="8">
        <f>_xlfn.IFNA(VLOOKUP(SPECIES!BC49,Sheet1!$B$9:$C$13,2,FALSE),0)*$I26</f>
        <v>0</v>
      </c>
      <c r="AV26" s="8">
        <f>_xlfn.IFNA(VLOOKUP(SPECIES!BD49,Sheet1!$B$9:$C$13,2,FALSE),0)*$I26</f>
        <v>0</v>
      </c>
      <c r="AW26" s="8">
        <f>_xlfn.IFNA(VLOOKUP(SPECIES!BE49,Sheet1!$B$9:$C$13,2,FALSE),0)*$I26</f>
        <v>0</v>
      </c>
      <c r="AX26" s="8">
        <f>_xlfn.IFNA(VLOOKUP(SPECIES!BF49,Sheet1!$B$9:$C$13,2,FALSE),0)*$I26</f>
        <v>0</v>
      </c>
      <c r="AY26" s="8">
        <f>_xlfn.IFNA(VLOOKUP(SPECIES!BG49,Sheet1!$B$9:$C$13,2,FALSE),0)*$I26</f>
        <v>0</v>
      </c>
      <c r="AZ26" s="8">
        <f>_xlfn.IFNA(VLOOKUP(SPECIES!BH49,Sheet1!$B$9:$C$13,2,FALSE),0)*$I26</f>
        <v>0</v>
      </c>
      <c r="BA26" s="8">
        <f>_xlfn.IFNA(VLOOKUP(SPECIES!BI49,Sheet1!$B$9:$C$13,2,FALSE),0)*$I26</f>
        <v>0</v>
      </c>
      <c r="BB26" s="8">
        <f>_xlfn.IFNA(VLOOKUP(SPECIES!BJ49,Sheet1!$B$9:$C$13,2,FALSE),0)*$I26</f>
        <v>0</v>
      </c>
      <c r="BC26" s="8">
        <f>_xlfn.IFNA(VLOOKUP(SPECIES!BK49,Sheet1!$B$9:$C$13,2,FALSE),0)*$I26</f>
        <v>0</v>
      </c>
      <c r="BD26" s="8">
        <f>_xlfn.IFNA(VLOOKUP(SPECIES!BL49,Sheet1!$B$9:$C$13,2,FALSE),0)*$I26</f>
        <v>0</v>
      </c>
      <c r="BE26" s="8">
        <f>_xlfn.IFNA(VLOOKUP(SPECIES!BM49,Sheet1!$B$9:$C$13,2,FALSE),0)*$I26</f>
        <v>0</v>
      </c>
      <c r="BF26" s="8">
        <f>_xlfn.IFNA(VLOOKUP(SPECIES!BN49,Sheet1!$B$9:$C$13,2,FALSE),0)*$I26</f>
        <v>0</v>
      </c>
      <c r="BG26" s="89">
        <f>_xlfn.IFNA(VLOOKUP(SPECIES!BO49,Sheet1!$B$9:$C$13,2,FALSE),0)*$I26</f>
        <v>0</v>
      </c>
    </row>
    <row r="27" spans="2:59">
      <c r="H27" s="130"/>
      <c r="I27" s="89">
        <f>IF(SPECIES!C50="x",9,IF(SPECIES!D50="x",3,IF(SPECIES!E50="x",1,"")))</f>
        <v>9</v>
      </c>
      <c r="J27" s="88">
        <f>_xlfn.IFNA(VLOOKUP(SPECIES!R50,Sheet1!$B$9:$C$13,2,FALSE),0)*$I27</f>
        <v>0</v>
      </c>
      <c r="K27" s="8">
        <f>_xlfn.IFNA(VLOOKUP(SPECIES!S50,Sheet1!$B$9:$C$13,2,FALSE),0)*$I27</f>
        <v>0</v>
      </c>
      <c r="L27" s="8">
        <f>_xlfn.IFNA(VLOOKUP(SPECIES!T50,Sheet1!$B$9:$C$13,2,FALSE),0)*$I27</f>
        <v>0</v>
      </c>
      <c r="M27" s="8">
        <f>_xlfn.IFNA(VLOOKUP(SPECIES!U50,Sheet1!$B$9:$C$13,2,FALSE),0)*$I27</f>
        <v>0</v>
      </c>
      <c r="N27" s="8">
        <f>_xlfn.IFNA(VLOOKUP(SPECIES!V50,Sheet1!$B$9:$C$13,2,FALSE),0)*$I27</f>
        <v>0</v>
      </c>
      <c r="O27" s="8">
        <f>_xlfn.IFNA(VLOOKUP(SPECIES!W50,Sheet1!$B$9:$C$13,2,FALSE),0)*$I27</f>
        <v>0</v>
      </c>
      <c r="P27" s="8">
        <f>_xlfn.IFNA(VLOOKUP(SPECIES!X50,Sheet1!$B$9:$C$13,2,FALSE),0)*$I27</f>
        <v>0</v>
      </c>
      <c r="Q27" s="8">
        <f>_xlfn.IFNA(VLOOKUP(SPECIES!Y50,Sheet1!$B$9:$C$13,2,FALSE),0)*$I27</f>
        <v>0</v>
      </c>
      <c r="R27" s="8">
        <f>_xlfn.IFNA(VLOOKUP(SPECIES!Z50,Sheet1!$B$9:$C$13,2,FALSE),0)*$I27</f>
        <v>0</v>
      </c>
      <c r="S27" s="8">
        <f>_xlfn.IFNA(VLOOKUP(SPECIES!AA50,Sheet1!$B$9:$C$13,2,FALSE),0)*$I27</f>
        <v>0</v>
      </c>
      <c r="T27" s="8">
        <f>_xlfn.IFNA(VLOOKUP(SPECIES!AB50,Sheet1!$B$9:$C$13,2,FALSE),0)*$I27</f>
        <v>0</v>
      </c>
      <c r="U27" s="8">
        <f>_xlfn.IFNA(VLOOKUP(SPECIES!AC50,Sheet1!$B$9:$C$13,2,FALSE),0)*$I27</f>
        <v>0</v>
      </c>
      <c r="V27" s="8">
        <f>_xlfn.IFNA(VLOOKUP(SPECIES!AD50,Sheet1!$B$9:$C$13,2,FALSE),0)*$I27</f>
        <v>0</v>
      </c>
      <c r="W27" s="8">
        <f>_xlfn.IFNA(VLOOKUP(SPECIES!AE50,Sheet1!$B$9:$C$13,2,FALSE),0)*$I27</f>
        <v>0</v>
      </c>
      <c r="X27" s="8">
        <f>_xlfn.IFNA(VLOOKUP(SPECIES!AF50,Sheet1!$B$9:$C$13,2,FALSE),0)*$I27</f>
        <v>0</v>
      </c>
      <c r="Y27" s="8">
        <f>_xlfn.IFNA(VLOOKUP(SPECIES!AG50,Sheet1!$B$9:$C$13,2,FALSE),0)*$I27</f>
        <v>0</v>
      </c>
      <c r="Z27" s="8">
        <f>_xlfn.IFNA(VLOOKUP(SPECIES!AH50,Sheet1!$B$9:$C$13,2,FALSE),0)*$I27</f>
        <v>0</v>
      </c>
      <c r="AA27" s="8">
        <f>_xlfn.IFNA(VLOOKUP(SPECIES!AI50,Sheet1!$B$9:$C$13,2,FALSE),0)*$I27</f>
        <v>0</v>
      </c>
      <c r="AB27" s="8">
        <f>_xlfn.IFNA(VLOOKUP(SPECIES!AJ50,Sheet1!$B$9:$C$13,2,FALSE),0)*$I27</f>
        <v>0</v>
      </c>
      <c r="AC27" s="8">
        <f>_xlfn.IFNA(VLOOKUP(SPECIES!AK50,Sheet1!$B$9:$C$13,2,FALSE),0)*$I27</f>
        <v>0</v>
      </c>
      <c r="AD27" s="8">
        <f>_xlfn.IFNA(VLOOKUP(SPECIES!AL50,Sheet1!$B$9:$C$13,2,FALSE),0)*$I27</f>
        <v>0</v>
      </c>
      <c r="AE27" s="8">
        <f>_xlfn.IFNA(VLOOKUP(SPECIES!AM50,Sheet1!$B$9:$C$13,2,FALSE),0)*$I27</f>
        <v>0</v>
      </c>
      <c r="AF27" s="8">
        <f>_xlfn.IFNA(VLOOKUP(SPECIES!AN50,Sheet1!$B$9:$C$13,2,FALSE),0)*$I27</f>
        <v>0</v>
      </c>
      <c r="AG27" s="8">
        <f>_xlfn.IFNA(VLOOKUP(SPECIES!AO50,Sheet1!$B$9:$C$13,2,FALSE),0)*$I27</f>
        <v>0</v>
      </c>
      <c r="AH27" s="8">
        <f>_xlfn.IFNA(VLOOKUP(SPECIES!AP50,Sheet1!$B$9:$C$13,2,FALSE),0)*$I27</f>
        <v>0</v>
      </c>
      <c r="AI27" s="8">
        <f>_xlfn.IFNA(VLOOKUP(SPECIES!AQ50,Sheet1!$B$9:$C$13,2,FALSE),0)*$I27</f>
        <v>0</v>
      </c>
      <c r="AJ27" s="8">
        <f>_xlfn.IFNA(VLOOKUP(SPECIES!AR50,Sheet1!$B$9:$C$13,2,FALSE),0)*$I27</f>
        <v>0</v>
      </c>
      <c r="AK27" s="8">
        <f>_xlfn.IFNA(VLOOKUP(SPECIES!AS50,Sheet1!$B$9:$C$13,2,FALSE),0)*$I27</f>
        <v>0</v>
      </c>
      <c r="AL27" s="8">
        <f>_xlfn.IFNA(VLOOKUP(SPECIES!AT50,Sheet1!$B$9:$C$13,2,FALSE),0)*$I27</f>
        <v>0</v>
      </c>
      <c r="AM27" s="8">
        <f>_xlfn.IFNA(VLOOKUP(SPECIES!AU50,Sheet1!$B$9:$C$13,2,FALSE),0)*$I27</f>
        <v>0</v>
      </c>
      <c r="AN27" s="8">
        <f>_xlfn.IFNA(VLOOKUP(SPECIES!AV50,Sheet1!$B$9:$C$13,2,FALSE),0)*$I27</f>
        <v>0</v>
      </c>
      <c r="AO27" s="8">
        <f>_xlfn.IFNA(VLOOKUP(SPECIES!AW50,Sheet1!$B$9:$C$13,2,FALSE),0)*$I27</f>
        <v>0</v>
      </c>
      <c r="AP27" s="8">
        <f>_xlfn.IFNA(VLOOKUP(SPECIES!AX50,Sheet1!$B$9:$C$13,2,FALSE),0)*$I27</f>
        <v>0</v>
      </c>
      <c r="AQ27" s="8">
        <f>_xlfn.IFNA(VLOOKUP(SPECIES!AY50,Sheet1!$B$9:$C$13,2,FALSE),0)*$I27</f>
        <v>0</v>
      </c>
      <c r="AR27" s="8">
        <f>_xlfn.IFNA(VLOOKUP(SPECIES!AZ50,Sheet1!$B$9:$C$13,2,FALSE),0)*$I27</f>
        <v>0</v>
      </c>
      <c r="AS27" s="8">
        <f>_xlfn.IFNA(VLOOKUP(SPECIES!BA50,Sheet1!$B$9:$C$13,2,FALSE),0)*$I27</f>
        <v>0</v>
      </c>
      <c r="AT27" s="8">
        <f>_xlfn.IFNA(VLOOKUP(SPECIES!BB50,Sheet1!$B$9:$C$13,2,FALSE),0)*$I27</f>
        <v>0</v>
      </c>
      <c r="AU27" s="8">
        <f>_xlfn.IFNA(VLOOKUP(SPECIES!BC50,Sheet1!$B$9:$C$13,2,FALSE),0)*$I27</f>
        <v>0</v>
      </c>
      <c r="AV27" s="8">
        <f>_xlfn.IFNA(VLOOKUP(SPECIES!BD50,Sheet1!$B$9:$C$13,2,FALSE),0)*$I27</f>
        <v>0</v>
      </c>
      <c r="AW27" s="8">
        <f>_xlfn.IFNA(VLOOKUP(SPECIES!BE50,Sheet1!$B$9:$C$13,2,FALSE),0)*$I27</f>
        <v>0</v>
      </c>
      <c r="AX27" s="8">
        <f>_xlfn.IFNA(VLOOKUP(SPECIES!BF50,Sheet1!$B$9:$C$13,2,FALSE),0)*$I27</f>
        <v>0</v>
      </c>
      <c r="AY27" s="8">
        <f>_xlfn.IFNA(VLOOKUP(SPECIES!BG50,Sheet1!$B$9:$C$13,2,FALSE),0)*$I27</f>
        <v>0</v>
      </c>
      <c r="AZ27" s="8">
        <f>_xlfn.IFNA(VLOOKUP(SPECIES!BH50,Sheet1!$B$9:$C$13,2,FALSE),0)*$I27</f>
        <v>0</v>
      </c>
      <c r="BA27" s="8">
        <f>_xlfn.IFNA(VLOOKUP(SPECIES!BI50,Sheet1!$B$9:$C$13,2,FALSE),0)*$I27</f>
        <v>0</v>
      </c>
      <c r="BB27" s="8">
        <f>_xlfn.IFNA(VLOOKUP(SPECIES!BJ50,Sheet1!$B$9:$C$13,2,FALSE),0)*$I27</f>
        <v>0</v>
      </c>
      <c r="BC27" s="8">
        <f>_xlfn.IFNA(VLOOKUP(SPECIES!BK50,Sheet1!$B$9:$C$13,2,FALSE),0)*$I27</f>
        <v>0</v>
      </c>
      <c r="BD27" s="8">
        <f>_xlfn.IFNA(VLOOKUP(SPECIES!BL50,Sheet1!$B$9:$C$13,2,FALSE),0)*$I27</f>
        <v>0</v>
      </c>
      <c r="BE27" s="8">
        <f>_xlfn.IFNA(VLOOKUP(SPECIES!BM50,Sheet1!$B$9:$C$13,2,FALSE),0)*$I27</f>
        <v>0</v>
      </c>
      <c r="BF27" s="8">
        <f>_xlfn.IFNA(VLOOKUP(SPECIES!BN50,Sheet1!$B$9:$C$13,2,FALSE),0)*$I27</f>
        <v>0</v>
      </c>
      <c r="BG27" s="89">
        <f>_xlfn.IFNA(VLOOKUP(SPECIES!BO50,Sheet1!$B$9:$C$13,2,FALSE),0)*$I27</f>
        <v>0</v>
      </c>
    </row>
    <row r="28" spans="2:59">
      <c r="H28" s="130"/>
      <c r="I28" s="89">
        <f>IF(SPECIES!C51="x",9,IF(SPECIES!D51="x",3,IF(SPECIES!E51="x",1,"")))</f>
        <v>3</v>
      </c>
      <c r="J28" s="88">
        <f>_xlfn.IFNA(VLOOKUP(SPECIES!R51,Sheet1!$B$9:$C$13,2,FALSE),0)*$I28</f>
        <v>0</v>
      </c>
      <c r="K28" s="8">
        <f>_xlfn.IFNA(VLOOKUP(SPECIES!S51,Sheet1!$B$9:$C$13,2,FALSE),0)*$I28</f>
        <v>0</v>
      </c>
      <c r="L28" s="8">
        <f>_xlfn.IFNA(VLOOKUP(SPECIES!T51,Sheet1!$B$9:$C$13,2,FALSE),0)*$I28</f>
        <v>0</v>
      </c>
      <c r="M28" s="8">
        <f>_xlfn.IFNA(VLOOKUP(SPECIES!U51,Sheet1!$B$9:$C$13,2,FALSE),0)*$I28</f>
        <v>0</v>
      </c>
      <c r="N28" s="8">
        <f>_xlfn.IFNA(VLOOKUP(SPECIES!V51,Sheet1!$B$9:$C$13,2,FALSE),0)*$I28</f>
        <v>0</v>
      </c>
      <c r="O28" s="8">
        <f>_xlfn.IFNA(VLOOKUP(SPECIES!W51,Sheet1!$B$9:$C$13,2,FALSE),0)*$I28</f>
        <v>0</v>
      </c>
      <c r="P28" s="8">
        <f>_xlfn.IFNA(VLOOKUP(SPECIES!X51,Sheet1!$B$9:$C$13,2,FALSE),0)*$I28</f>
        <v>0</v>
      </c>
      <c r="Q28" s="8">
        <f>_xlfn.IFNA(VLOOKUP(SPECIES!Y51,Sheet1!$B$9:$C$13,2,FALSE),0)*$I28</f>
        <v>0</v>
      </c>
      <c r="R28" s="8">
        <f>_xlfn.IFNA(VLOOKUP(SPECIES!Z51,Sheet1!$B$9:$C$13,2,FALSE),0)*$I28</f>
        <v>0</v>
      </c>
      <c r="S28" s="8">
        <f>_xlfn.IFNA(VLOOKUP(SPECIES!AA51,Sheet1!$B$9:$C$13,2,FALSE),0)*$I28</f>
        <v>0</v>
      </c>
      <c r="T28" s="8">
        <f>_xlfn.IFNA(VLOOKUP(SPECIES!AB51,Sheet1!$B$9:$C$13,2,FALSE),0)*$I28</f>
        <v>0</v>
      </c>
      <c r="U28" s="8">
        <f>_xlfn.IFNA(VLOOKUP(SPECIES!AC51,Sheet1!$B$9:$C$13,2,FALSE),0)*$I28</f>
        <v>0</v>
      </c>
      <c r="V28" s="8">
        <f>_xlfn.IFNA(VLOOKUP(SPECIES!AD51,Sheet1!$B$9:$C$13,2,FALSE),0)*$I28</f>
        <v>0</v>
      </c>
      <c r="W28" s="8">
        <f>_xlfn.IFNA(VLOOKUP(SPECIES!AE51,Sheet1!$B$9:$C$13,2,FALSE),0)*$I28</f>
        <v>0</v>
      </c>
      <c r="X28" s="8">
        <f>_xlfn.IFNA(VLOOKUP(SPECIES!AF51,Sheet1!$B$9:$C$13,2,FALSE),0)*$I28</f>
        <v>0</v>
      </c>
      <c r="Y28" s="8">
        <f>_xlfn.IFNA(VLOOKUP(SPECIES!AG51,Sheet1!$B$9:$C$13,2,FALSE),0)*$I28</f>
        <v>0</v>
      </c>
      <c r="Z28" s="8">
        <f>_xlfn.IFNA(VLOOKUP(SPECIES!AH51,Sheet1!$B$9:$C$13,2,FALSE),0)*$I28</f>
        <v>0</v>
      </c>
      <c r="AA28" s="8">
        <f>_xlfn.IFNA(VLOOKUP(SPECIES!AI51,Sheet1!$B$9:$C$13,2,FALSE),0)*$I28</f>
        <v>0</v>
      </c>
      <c r="AB28" s="8">
        <f>_xlfn.IFNA(VLOOKUP(SPECIES!AJ51,Sheet1!$B$9:$C$13,2,FALSE),0)*$I28</f>
        <v>0</v>
      </c>
      <c r="AC28" s="8">
        <f>_xlfn.IFNA(VLOOKUP(SPECIES!AK51,Sheet1!$B$9:$C$13,2,FALSE),0)*$I28</f>
        <v>0</v>
      </c>
      <c r="AD28" s="8">
        <f>_xlfn.IFNA(VLOOKUP(SPECIES!AL51,Sheet1!$B$9:$C$13,2,FALSE),0)*$I28</f>
        <v>0</v>
      </c>
      <c r="AE28" s="8">
        <f>_xlfn.IFNA(VLOOKUP(SPECIES!AM51,Sheet1!$B$9:$C$13,2,FALSE),0)*$I28</f>
        <v>0</v>
      </c>
      <c r="AF28" s="8">
        <f>_xlfn.IFNA(VLOOKUP(SPECIES!AN51,Sheet1!$B$9:$C$13,2,FALSE),0)*$I28</f>
        <v>0</v>
      </c>
      <c r="AG28" s="8">
        <f>_xlfn.IFNA(VLOOKUP(SPECIES!AO51,Sheet1!$B$9:$C$13,2,FALSE),0)*$I28</f>
        <v>0</v>
      </c>
      <c r="AH28" s="8">
        <f>_xlfn.IFNA(VLOOKUP(SPECIES!AP51,Sheet1!$B$9:$C$13,2,FALSE),0)*$I28</f>
        <v>0</v>
      </c>
      <c r="AI28" s="8">
        <f>_xlfn.IFNA(VLOOKUP(SPECIES!AQ51,Sheet1!$B$9:$C$13,2,FALSE),0)*$I28</f>
        <v>0</v>
      </c>
      <c r="AJ28" s="8">
        <f>_xlfn.IFNA(VLOOKUP(SPECIES!AR51,Sheet1!$B$9:$C$13,2,FALSE),0)*$I28</f>
        <v>0</v>
      </c>
      <c r="AK28" s="8">
        <f>_xlfn.IFNA(VLOOKUP(SPECIES!AS51,Sheet1!$B$9:$C$13,2,FALSE),0)*$I28</f>
        <v>0</v>
      </c>
      <c r="AL28" s="8">
        <f>_xlfn.IFNA(VLOOKUP(SPECIES!AT51,Sheet1!$B$9:$C$13,2,FALSE),0)*$I28</f>
        <v>0</v>
      </c>
      <c r="AM28" s="8">
        <f>_xlfn.IFNA(VLOOKUP(SPECIES!AU51,Sheet1!$B$9:$C$13,2,FALSE),0)*$I28</f>
        <v>0</v>
      </c>
      <c r="AN28" s="8">
        <f>_xlfn.IFNA(VLOOKUP(SPECIES!AV51,Sheet1!$B$9:$C$13,2,FALSE),0)*$I28</f>
        <v>0</v>
      </c>
      <c r="AO28" s="8">
        <f>_xlfn.IFNA(VLOOKUP(SPECIES!AW51,Sheet1!$B$9:$C$13,2,FALSE),0)*$I28</f>
        <v>0</v>
      </c>
      <c r="AP28" s="8">
        <f>_xlfn.IFNA(VLOOKUP(SPECIES!AX51,Sheet1!$B$9:$C$13,2,FALSE),0)*$I28</f>
        <v>0</v>
      </c>
      <c r="AQ28" s="8">
        <f>_xlfn.IFNA(VLOOKUP(SPECIES!AY51,Sheet1!$B$9:$C$13,2,FALSE),0)*$I28</f>
        <v>0</v>
      </c>
      <c r="AR28" s="8">
        <f>_xlfn.IFNA(VLOOKUP(SPECIES!AZ51,Sheet1!$B$9:$C$13,2,FALSE),0)*$I28</f>
        <v>0</v>
      </c>
      <c r="AS28" s="8">
        <f>_xlfn.IFNA(VLOOKUP(SPECIES!BA51,Sheet1!$B$9:$C$13,2,FALSE),0)*$I28</f>
        <v>0</v>
      </c>
      <c r="AT28" s="8">
        <f>_xlfn.IFNA(VLOOKUP(SPECIES!BB51,Sheet1!$B$9:$C$13,2,FALSE),0)*$I28</f>
        <v>0</v>
      </c>
      <c r="AU28" s="8">
        <f>_xlfn.IFNA(VLOOKUP(SPECIES!BC51,Sheet1!$B$9:$C$13,2,FALSE),0)*$I28</f>
        <v>0</v>
      </c>
      <c r="AV28" s="8">
        <f>_xlfn.IFNA(VLOOKUP(SPECIES!BD51,Sheet1!$B$9:$C$13,2,FALSE),0)*$I28</f>
        <v>0</v>
      </c>
      <c r="AW28" s="8">
        <f>_xlfn.IFNA(VLOOKUP(SPECIES!BE51,Sheet1!$B$9:$C$13,2,FALSE),0)*$I28</f>
        <v>0</v>
      </c>
      <c r="AX28" s="8">
        <f>_xlfn.IFNA(VLOOKUP(SPECIES!BF51,Sheet1!$B$9:$C$13,2,FALSE),0)*$I28</f>
        <v>0</v>
      </c>
      <c r="AY28" s="8">
        <f>_xlfn.IFNA(VLOOKUP(SPECIES!BG51,Sheet1!$B$9:$C$13,2,FALSE),0)*$I28</f>
        <v>0</v>
      </c>
      <c r="AZ28" s="8">
        <f>_xlfn.IFNA(VLOOKUP(SPECIES!BH51,Sheet1!$B$9:$C$13,2,FALSE),0)*$I28</f>
        <v>0</v>
      </c>
      <c r="BA28" s="8">
        <f>_xlfn.IFNA(VLOOKUP(SPECIES!BI51,Sheet1!$B$9:$C$13,2,FALSE),0)*$I28</f>
        <v>0</v>
      </c>
      <c r="BB28" s="8">
        <f>_xlfn.IFNA(VLOOKUP(SPECIES!BJ51,Sheet1!$B$9:$C$13,2,FALSE),0)*$I28</f>
        <v>0</v>
      </c>
      <c r="BC28" s="8">
        <f>_xlfn.IFNA(VLOOKUP(SPECIES!BK51,Sheet1!$B$9:$C$13,2,FALSE),0)*$I28</f>
        <v>0</v>
      </c>
      <c r="BD28" s="8">
        <f>_xlfn.IFNA(VLOOKUP(SPECIES!BL51,Sheet1!$B$9:$C$13,2,FALSE),0)*$I28</f>
        <v>0</v>
      </c>
      <c r="BE28" s="8">
        <f>_xlfn.IFNA(VLOOKUP(SPECIES!BM51,Sheet1!$B$9:$C$13,2,FALSE),0)*$I28</f>
        <v>0</v>
      </c>
      <c r="BF28" s="8">
        <f>_xlfn.IFNA(VLOOKUP(SPECIES!BN51,Sheet1!$B$9:$C$13,2,FALSE),0)*$I28</f>
        <v>0</v>
      </c>
      <c r="BG28" s="89">
        <f>_xlfn.IFNA(VLOOKUP(SPECIES!BO51,Sheet1!$B$9:$C$13,2,FALSE),0)*$I28</f>
        <v>0</v>
      </c>
    </row>
    <row r="29" spans="2:59">
      <c r="H29" s="130"/>
      <c r="I29" s="89">
        <f>IF(SPECIES!C52="x",9,IF(SPECIES!D52="x",3,IF(SPECIES!E52="x",1,"")))</f>
        <v>9</v>
      </c>
      <c r="J29" s="88">
        <f>_xlfn.IFNA(VLOOKUP(SPECIES!R52,Sheet1!$B$9:$C$13,2,FALSE),0)*$I29</f>
        <v>0</v>
      </c>
      <c r="K29" s="8">
        <f>_xlfn.IFNA(VLOOKUP(SPECIES!S52,Sheet1!$B$9:$C$13,2,FALSE),0)*$I29</f>
        <v>0</v>
      </c>
      <c r="L29" s="8">
        <f>_xlfn.IFNA(VLOOKUP(SPECIES!T52,Sheet1!$B$9:$C$13,2,FALSE),0)*$I29</f>
        <v>0</v>
      </c>
      <c r="M29" s="8">
        <f>_xlfn.IFNA(VLOOKUP(SPECIES!U52,Sheet1!$B$9:$C$13,2,FALSE),0)*$I29</f>
        <v>0</v>
      </c>
      <c r="N29" s="8">
        <f>_xlfn.IFNA(VLOOKUP(SPECIES!V52,Sheet1!$B$9:$C$13,2,FALSE),0)*$I29</f>
        <v>0</v>
      </c>
      <c r="O29" s="8">
        <f>_xlfn.IFNA(VLOOKUP(SPECIES!W52,Sheet1!$B$9:$C$13,2,FALSE),0)*$I29</f>
        <v>0</v>
      </c>
      <c r="P29" s="8">
        <f>_xlfn.IFNA(VLOOKUP(SPECIES!X52,Sheet1!$B$9:$C$13,2,FALSE),0)*$I29</f>
        <v>0</v>
      </c>
      <c r="Q29" s="8">
        <f>_xlfn.IFNA(VLOOKUP(SPECIES!Y52,Sheet1!$B$9:$C$13,2,FALSE),0)*$I29</f>
        <v>0</v>
      </c>
      <c r="R29" s="8">
        <f>_xlfn.IFNA(VLOOKUP(SPECIES!Z52,Sheet1!$B$9:$C$13,2,FALSE),0)*$I29</f>
        <v>0</v>
      </c>
      <c r="S29" s="8">
        <f>_xlfn.IFNA(VLOOKUP(SPECIES!AA52,Sheet1!$B$9:$C$13,2,FALSE),0)*$I29</f>
        <v>0</v>
      </c>
      <c r="T29" s="8">
        <f>_xlfn.IFNA(VLOOKUP(SPECIES!AB52,Sheet1!$B$9:$C$13,2,FALSE),0)*$I29</f>
        <v>0</v>
      </c>
      <c r="U29" s="8">
        <f>_xlfn.IFNA(VLOOKUP(SPECIES!AC52,Sheet1!$B$9:$C$13,2,FALSE),0)*$I29</f>
        <v>0</v>
      </c>
      <c r="V29" s="8">
        <f>_xlfn.IFNA(VLOOKUP(SPECIES!AD52,Sheet1!$B$9:$C$13,2,FALSE),0)*$I29</f>
        <v>0</v>
      </c>
      <c r="W29" s="8">
        <f>_xlfn.IFNA(VLOOKUP(SPECIES!AE52,Sheet1!$B$9:$C$13,2,FALSE),0)*$I29</f>
        <v>0</v>
      </c>
      <c r="X29" s="8">
        <f>_xlfn.IFNA(VLOOKUP(SPECIES!AF52,Sheet1!$B$9:$C$13,2,FALSE),0)*$I29</f>
        <v>0</v>
      </c>
      <c r="Y29" s="8">
        <f>_xlfn.IFNA(VLOOKUP(SPECIES!AG52,Sheet1!$B$9:$C$13,2,FALSE),0)*$I29</f>
        <v>0</v>
      </c>
      <c r="Z29" s="8">
        <f>_xlfn.IFNA(VLOOKUP(SPECIES!AH52,Sheet1!$B$9:$C$13,2,FALSE),0)*$I29</f>
        <v>0</v>
      </c>
      <c r="AA29" s="8">
        <f>_xlfn.IFNA(VLOOKUP(SPECIES!AI52,Sheet1!$B$9:$C$13,2,FALSE),0)*$I29</f>
        <v>0</v>
      </c>
      <c r="AB29" s="8">
        <f>_xlfn.IFNA(VLOOKUP(SPECIES!AJ52,Sheet1!$B$9:$C$13,2,FALSE),0)*$I29</f>
        <v>0</v>
      </c>
      <c r="AC29" s="8">
        <f>_xlfn.IFNA(VLOOKUP(SPECIES!AK52,Sheet1!$B$9:$C$13,2,FALSE),0)*$I29</f>
        <v>0</v>
      </c>
      <c r="AD29" s="8">
        <f>_xlfn.IFNA(VLOOKUP(SPECIES!AL52,Sheet1!$B$9:$C$13,2,FALSE),0)*$I29</f>
        <v>0</v>
      </c>
      <c r="AE29" s="8">
        <f>_xlfn.IFNA(VLOOKUP(SPECIES!AM52,Sheet1!$B$9:$C$13,2,FALSE),0)*$I29</f>
        <v>0</v>
      </c>
      <c r="AF29" s="8">
        <f>_xlfn.IFNA(VLOOKUP(SPECIES!AN52,Sheet1!$B$9:$C$13,2,FALSE),0)*$I29</f>
        <v>0</v>
      </c>
      <c r="AG29" s="8">
        <f>_xlfn.IFNA(VLOOKUP(SPECIES!AO52,Sheet1!$B$9:$C$13,2,FALSE),0)*$I29</f>
        <v>0</v>
      </c>
      <c r="AH29" s="8">
        <f>_xlfn.IFNA(VLOOKUP(SPECIES!AP52,Sheet1!$B$9:$C$13,2,FALSE),0)*$I29</f>
        <v>0</v>
      </c>
      <c r="AI29" s="8">
        <f>_xlfn.IFNA(VLOOKUP(SPECIES!AQ52,Sheet1!$B$9:$C$13,2,FALSE),0)*$I29</f>
        <v>0</v>
      </c>
      <c r="AJ29" s="8">
        <f>_xlfn.IFNA(VLOOKUP(SPECIES!AR52,Sheet1!$B$9:$C$13,2,FALSE),0)*$I29</f>
        <v>0</v>
      </c>
      <c r="AK29" s="8">
        <f>_xlfn.IFNA(VLOOKUP(SPECIES!AS52,Sheet1!$B$9:$C$13,2,FALSE),0)*$I29</f>
        <v>0</v>
      </c>
      <c r="AL29" s="8">
        <f>_xlfn.IFNA(VLOOKUP(SPECIES!AT52,Sheet1!$B$9:$C$13,2,FALSE),0)*$I29</f>
        <v>0</v>
      </c>
      <c r="AM29" s="8">
        <f>_xlfn.IFNA(VLOOKUP(SPECIES!AU52,Sheet1!$B$9:$C$13,2,FALSE),0)*$I29</f>
        <v>0</v>
      </c>
      <c r="AN29" s="8">
        <f>_xlfn.IFNA(VLOOKUP(SPECIES!AV52,Sheet1!$B$9:$C$13,2,FALSE),0)*$I29</f>
        <v>0</v>
      </c>
      <c r="AO29" s="8">
        <f>_xlfn.IFNA(VLOOKUP(SPECIES!AW52,Sheet1!$B$9:$C$13,2,FALSE),0)*$I29</f>
        <v>0</v>
      </c>
      <c r="AP29" s="8">
        <f>_xlfn.IFNA(VLOOKUP(SPECIES!AX52,Sheet1!$B$9:$C$13,2,FALSE),0)*$I29</f>
        <v>0</v>
      </c>
      <c r="AQ29" s="8">
        <f>_xlfn.IFNA(VLOOKUP(SPECIES!AY52,Sheet1!$B$9:$C$13,2,FALSE),0)*$I29</f>
        <v>0</v>
      </c>
      <c r="AR29" s="8">
        <f>_xlfn.IFNA(VLOOKUP(SPECIES!AZ52,Sheet1!$B$9:$C$13,2,FALSE),0)*$I29</f>
        <v>0</v>
      </c>
      <c r="AS29" s="8">
        <f>_xlfn.IFNA(VLOOKUP(SPECIES!BA52,Sheet1!$B$9:$C$13,2,FALSE),0)*$I29</f>
        <v>0</v>
      </c>
      <c r="AT29" s="8">
        <f>_xlfn.IFNA(VLOOKUP(SPECIES!BB52,Sheet1!$B$9:$C$13,2,FALSE),0)*$I29</f>
        <v>0</v>
      </c>
      <c r="AU29" s="8">
        <f>_xlfn.IFNA(VLOOKUP(SPECIES!BC52,Sheet1!$B$9:$C$13,2,FALSE),0)*$I29</f>
        <v>0</v>
      </c>
      <c r="AV29" s="8">
        <f>_xlfn.IFNA(VLOOKUP(SPECIES!BD52,Sheet1!$B$9:$C$13,2,FALSE),0)*$I29</f>
        <v>0</v>
      </c>
      <c r="AW29" s="8">
        <f>_xlfn.IFNA(VLOOKUP(SPECIES!BE52,Sheet1!$B$9:$C$13,2,FALSE),0)*$I29</f>
        <v>0</v>
      </c>
      <c r="AX29" s="8">
        <f>_xlfn.IFNA(VLOOKUP(SPECIES!BF52,Sheet1!$B$9:$C$13,2,FALSE),0)*$I29</f>
        <v>0</v>
      </c>
      <c r="AY29" s="8">
        <f>_xlfn.IFNA(VLOOKUP(SPECIES!BG52,Sheet1!$B$9:$C$13,2,FALSE),0)*$I29</f>
        <v>0</v>
      </c>
      <c r="AZ29" s="8">
        <f>_xlfn.IFNA(VLOOKUP(SPECIES!BH52,Sheet1!$B$9:$C$13,2,FALSE),0)*$I29</f>
        <v>0</v>
      </c>
      <c r="BA29" s="8">
        <f>_xlfn.IFNA(VLOOKUP(SPECIES!BI52,Sheet1!$B$9:$C$13,2,FALSE),0)*$I29</f>
        <v>0</v>
      </c>
      <c r="BB29" s="8">
        <f>_xlfn.IFNA(VLOOKUP(SPECIES!BJ52,Sheet1!$B$9:$C$13,2,FALSE),0)*$I29</f>
        <v>0</v>
      </c>
      <c r="BC29" s="8">
        <f>_xlfn.IFNA(VLOOKUP(SPECIES!BK52,Sheet1!$B$9:$C$13,2,FALSE),0)*$I29</f>
        <v>0</v>
      </c>
      <c r="BD29" s="8">
        <f>_xlfn.IFNA(VLOOKUP(SPECIES!BL52,Sheet1!$B$9:$C$13,2,FALSE),0)*$I29</f>
        <v>0</v>
      </c>
      <c r="BE29" s="8">
        <f>_xlfn.IFNA(VLOOKUP(SPECIES!BM52,Sheet1!$B$9:$C$13,2,FALSE),0)*$I29</f>
        <v>0</v>
      </c>
      <c r="BF29" s="8">
        <f>_xlfn.IFNA(VLOOKUP(SPECIES!BN52,Sheet1!$B$9:$C$13,2,FALSE),0)*$I29</f>
        <v>0</v>
      </c>
      <c r="BG29" s="89">
        <f>_xlfn.IFNA(VLOOKUP(SPECIES!BO52,Sheet1!$B$9:$C$13,2,FALSE),0)*$I29</f>
        <v>0</v>
      </c>
    </row>
    <row r="30" spans="2:59">
      <c r="H30" s="130"/>
      <c r="I30" s="89">
        <f>IF(SPECIES!C53="x",9,IF(SPECIES!D53="x",3,IF(SPECIES!E53="x",1,"")))</f>
        <v>9</v>
      </c>
      <c r="J30" s="88">
        <f>_xlfn.IFNA(VLOOKUP(SPECIES!R53,Sheet1!$B$9:$C$13,2,FALSE),0)*$I30</f>
        <v>0</v>
      </c>
      <c r="K30" s="8">
        <f>_xlfn.IFNA(VLOOKUP(SPECIES!S53,Sheet1!$B$9:$C$13,2,FALSE),0)*$I30</f>
        <v>0</v>
      </c>
      <c r="L30" s="8">
        <f>_xlfn.IFNA(VLOOKUP(SPECIES!T53,Sheet1!$B$9:$C$13,2,FALSE),0)*$I30</f>
        <v>0</v>
      </c>
      <c r="M30" s="8">
        <f>_xlfn.IFNA(VLOOKUP(SPECIES!U53,Sheet1!$B$9:$C$13,2,FALSE),0)*$I30</f>
        <v>0</v>
      </c>
      <c r="N30" s="8">
        <f>_xlfn.IFNA(VLOOKUP(SPECIES!V53,Sheet1!$B$9:$C$13,2,FALSE),0)*$I30</f>
        <v>0</v>
      </c>
      <c r="O30" s="8">
        <f>_xlfn.IFNA(VLOOKUP(SPECIES!W53,Sheet1!$B$9:$C$13,2,FALSE),0)*$I30</f>
        <v>0</v>
      </c>
      <c r="P30" s="8">
        <f>_xlfn.IFNA(VLOOKUP(SPECIES!X53,Sheet1!$B$9:$C$13,2,FALSE),0)*$I30</f>
        <v>0</v>
      </c>
      <c r="Q30" s="8">
        <f>_xlfn.IFNA(VLOOKUP(SPECIES!Y53,Sheet1!$B$9:$C$13,2,FALSE),0)*$I30</f>
        <v>0</v>
      </c>
      <c r="R30" s="8">
        <f>_xlfn.IFNA(VLOOKUP(SPECIES!Z53,Sheet1!$B$9:$C$13,2,FALSE),0)*$I30</f>
        <v>0</v>
      </c>
      <c r="S30" s="8">
        <f>_xlfn.IFNA(VLOOKUP(SPECIES!AA53,Sheet1!$B$9:$C$13,2,FALSE),0)*$I30</f>
        <v>0</v>
      </c>
      <c r="T30" s="8">
        <f>_xlfn.IFNA(VLOOKUP(SPECIES!AB53,Sheet1!$B$9:$C$13,2,FALSE),0)*$I30</f>
        <v>0</v>
      </c>
      <c r="U30" s="8">
        <f>_xlfn.IFNA(VLOOKUP(SPECIES!AC53,Sheet1!$B$9:$C$13,2,FALSE),0)*$I30</f>
        <v>0</v>
      </c>
      <c r="V30" s="8">
        <f>_xlfn.IFNA(VLOOKUP(SPECIES!AD53,Sheet1!$B$9:$C$13,2,FALSE),0)*$I30</f>
        <v>0</v>
      </c>
      <c r="W30" s="8">
        <f>_xlfn.IFNA(VLOOKUP(SPECIES!AE53,Sheet1!$B$9:$C$13,2,FALSE),0)*$I30</f>
        <v>0</v>
      </c>
      <c r="X30" s="8">
        <f>_xlfn.IFNA(VLOOKUP(SPECIES!AF53,Sheet1!$B$9:$C$13,2,FALSE),0)*$I30</f>
        <v>0</v>
      </c>
      <c r="Y30" s="8">
        <f>_xlfn.IFNA(VLOOKUP(SPECIES!AG53,Sheet1!$B$9:$C$13,2,FALSE),0)*$I30</f>
        <v>0</v>
      </c>
      <c r="Z30" s="8">
        <f>_xlfn.IFNA(VLOOKUP(SPECIES!AH53,Sheet1!$B$9:$C$13,2,FALSE),0)*$I30</f>
        <v>0</v>
      </c>
      <c r="AA30" s="8">
        <f>_xlfn.IFNA(VLOOKUP(SPECIES!AI53,Sheet1!$B$9:$C$13,2,FALSE),0)*$I30</f>
        <v>0</v>
      </c>
      <c r="AB30" s="8">
        <f>_xlfn.IFNA(VLOOKUP(SPECIES!AJ53,Sheet1!$B$9:$C$13,2,FALSE),0)*$I30</f>
        <v>0</v>
      </c>
      <c r="AC30" s="8">
        <f>_xlfn.IFNA(VLOOKUP(SPECIES!AK53,Sheet1!$B$9:$C$13,2,FALSE),0)*$I30</f>
        <v>0</v>
      </c>
      <c r="AD30" s="8">
        <f>_xlfn.IFNA(VLOOKUP(SPECIES!AL53,Sheet1!$B$9:$C$13,2,FALSE),0)*$I30</f>
        <v>0</v>
      </c>
      <c r="AE30" s="8">
        <f>_xlfn.IFNA(VLOOKUP(SPECIES!AM53,Sheet1!$B$9:$C$13,2,FALSE),0)*$I30</f>
        <v>0</v>
      </c>
      <c r="AF30" s="8">
        <f>_xlfn.IFNA(VLOOKUP(SPECIES!AN53,Sheet1!$B$9:$C$13,2,FALSE),0)*$I30</f>
        <v>0</v>
      </c>
      <c r="AG30" s="8">
        <f>_xlfn.IFNA(VLOOKUP(SPECIES!AO53,Sheet1!$B$9:$C$13,2,FALSE),0)*$I30</f>
        <v>0</v>
      </c>
      <c r="AH30" s="8">
        <f>_xlfn.IFNA(VLOOKUP(SPECIES!AP53,Sheet1!$B$9:$C$13,2,FALSE),0)*$I30</f>
        <v>0</v>
      </c>
      <c r="AI30" s="8">
        <f>_xlfn.IFNA(VLOOKUP(SPECIES!AQ53,Sheet1!$B$9:$C$13,2,FALSE),0)*$I30</f>
        <v>0</v>
      </c>
      <c r="AJ30" s="8">
        <f>_xlfn.IFNA(VLOOKUP(SPECIES!AR53,Sheet1!$B$9:$C$13,2,FALSE),0)*$I30</f>
        <v>0</v>
      </c>
      <c r="AK30" s="8">
        <f>_xlfn.IFNA(VLOOKUP(SPECIES!AS53,Sheet1!$B$9:$C$13,2,FALSE),0)*$I30</f>
        <v>0</v>
      </c>
      <c r="AL30" s="8">
        <f>_xlfn.IFNA(VLOOKUP(SPECIES!AT53,Sheet1!$B$9:$C$13,2,FALSE),0)*$I30</f>
        <v>0</v>
      </c>
      <c r="AM30" s="8">
        <f>_xlfn.IFNA(VLOOKUP(SPECIES!AU53,Sheet1!$B$9:$C$13,2,FALSE),0)*$I30</f>
        <v>0</v>
      </c>
      <c r="AN30" s="8">
        <f>_xlfn.IFNA(VLOOKUP(SPECIES!AV53,Sheet1!$B$9:$C$13,2,FALSE),0)*$I30</f>
        <v>0</v>
      </c>
      <c r="AO30" s="8">
        <f>_xlfn.IFNA(VLOOKUP(SPECIES!AW53,Sheet1!$B$9:$C$13,2,FALSE),0)*$I30</f>
        <v>0</v>
      </c>
      <c r="AP30" s="8">
        <f>_xlfn.IFNA(VLOOKUP(SPECIES!AX53,Sheet1!$B$9:$C$13,2,FALSE),0)*$I30</f>
        <v>0</v>
      </c>
      <c r="AQ30" s="8">
        <f>_xlfn.IFNA(VLOOKUP(SPECIES!AY53,Sheet1!$B$9:$C$13,2,FALSE),0)*$I30</f>
        <v>0</v>
      </c>
      <c r="AR30" s="8">
        <f>_xlfn.IFNA(VLOOKUP(SPECIES!AZ53,Sheet1!$B$9:$C$13,2,FALSE),0)*$I30</f>
        <v>0</v>
      </c>
      <c r="AS30" s="8">
        <f>_xlfn.IFNA(VLOOKUP(SPECIES!BA53,Sheet1!$B$9:$C$13,2,FALSE),0)*$I30</f>
        <v>0</v>
      </c>
      <c r="AT30" s="8">
        <f>_xlfn.IFNA(VLOOKUP(SPECIES!BB53,Sheet1!$B$9:$C$13,2,FALSE),0)*$I30</f>
        <v>0</v>
      </c>
      <c r="AU30" s="8">
        <f>_xlfn.IFNA(VLOOKUP(SPECIES!BC53,Sheet1!$B$9:$C$13,2,FALSE),0)*$I30</f>
        <v>0</v>
      </c>
      <c r="AV30" s="8">
        <f>_xlfn.IFNA(VLOOKUP(SPECIES!BD53,Sheet1!$B$9:$C$13,2,FALSE),0)*$I30</f>
        <v>0</v>
      </c>
      <c r="AW30" s="8">
        <f>_xlfn.IFNA(VLOOKUP(SPECIES!BE53,Sheet1!$B$9:$C$13,2,FALSE),0)*$I30</f>
        <v>0</v>
      </c>
      <c r="AX30" s="8">
        <f>_xlfn.IFNA(VLOOKUP(SPECIES!BF53,Sheet1!$B$9:$C$13,2,FALSE),0)*$I30</f>
        <v>0</v>
      </c>
      <c r="AY30" s="8">
        <f>_xlfn.IFNA(VLOOKUP(SPECIES!BG53,Sheet1!$B$9:$C$13,2,FALSE),0)*$I30</f>
        <v>0</v>
      </c>
      <c r="AZ30" s="8">
        <f>_xlfn.IFNA(VLOOKUP(SPECIES!BH53,Sheet1!$B$9:$C$13,2,FALSE),0)*$I30</f>
        <v>0</v>
      </c>
      <c r="BA30" s="8">
        <f>_xlfn.IFNA(VLOOKUP(SPECIES!BI53,Sheet1!$B$9:$C$13,2,FALSE),0)*$I30</f>
        <v>0</v>
      </c>
      <c r="BB30" s="8">
        <f>_xlfn.IFNA(VLOOKUP(SPECIES!BJ53,Sheet1!$B$9:$C$13,2,FALSE),0)*$I30</f>
        <v>0</v>
      </c>
      <c r="BC30" s="8">
        <f>_xlfn.IFNA(VLOOKUP(SPECIES!BK53,Sheet1!$B$9:$C$13,2,FALSE),0)*$I30</f>
        <v>0</v>
      </c>
      <c r="BD30" s="8">
        <f>_xlfn.IFNA(VLOOKUP(SPECIES!BL53,Sheet1!$B$9:$C$13,2,FALSE),0)*$I30</f>
        <v>0</v>
      </c>
      <c r="BE30" s="8">
        <f>_xlfn.IFNA(VLOOKUP(SPECIES!BM53,Sheet1!$B$9:$C$13,2,FALSE),0)*$I30</f>
        <v>0</v>
      </c>
      <c r="BF30" s="8">
        <f>_xlfn.IFNA(VLOOKUP(SPECIES!BN53,Sheet1!$B$9:$C$13,2,FALSE),0)*$I30</f>
        <v>0</v>
      </c>
      <c r="BG30" s="89">
        <f>_xlfn.IFNA(VLOOKUP(SPECIES!BO53,Sheet1!$B$9:$C$13,2,FALSE),0)*$I30</f>
        <v>0</v>
      </c>
    </row>
    <row r="31" spans="2:59">
      <c r="H31" s="130"/>
      <c r="I31" s="89">
        <f>IF(SPECIES!C54="x",9,IF(SPECIES!D54="x",3,IF(SPECIES!E54="x",1,"")))</f>
        <v>9</v>
      </c>
      <c r="J31" s="88">
        <f>_xlfn.IFNA(VLOOKUP(SPECIES!R54,Sheet1!$B$9:$C$13,2,FALSE),0)*$I31</f>
        <v>0</v>
      </c>
      <c r="K31" s="8">
        <f>_xlfn.IFNA(VLOOKUP(SPECIES!S54,Sheet1!$B$9:$C$13,2,FALSE),0)*$I31</f>
        <v>0</v>
      </c>
      <c r="L31" s="8">
        <f>_xlfn.IFNA(VLOOKUP(SPECIES!T54,Sheet1!$B$9:$C$13,2,FALSE),0)*$I31</f>
        <v>0</v>
      </c>
      <c r="M31" s="8">
        <f>_xlfn.IFNA(VLOOKUP(SPECIES!U54,Sheet1!$B$9:$C$13,2,FALSE),0)*$I31</f>
        <v>0</v>
      </c>
      <c r="N31" s="8">
        <f>_xlfn.IFNA(VLOOKUP(SPECIES!V54,Sheet1!$B$9:$C$13,2,FALSE),0)*$I31</f>
        <v>0</v>
      </c>
      <c r="O31" s="8">
        <f>_xlfn.IFNA(VLOOKUP(SPECIES!W54,Sheet1!$B$9:$C$13,2,FALSE),0)*$I31</f>
        <v>0</v>
      </c>
      <c r="P31" s="8">
        <f>_xlfn.IFNA(VLOOKUP(SPECIES!X54,Sheet1!$B$9:$C$13,2,FALSE),0)*$I31</f>
        <v>0</v>
      </c>
      <c r="Q31" s="8">
        <f>_xlfn.IFNA(VLOOKUP(SPECIES!Y54,Sheet1!$B$9:$C$13,2,FALSE),0)*$I31</f>
        <v>0</v>
      </c>
      <c r="R31" s="8">
        <f>_xlfn.IFNA(VLOOKUP(SPECIES!Z54,Sheet1!$B$9:$C$13,2,FALSE),0)*$I31</f>
        <v>0</v>
      </c>
      <c r="S31" s="8">
        <f>_xlfn.IFNA(VLOOKUP(SPECIES!AA54,Sheet1!$B$9:$C$13,2,FALSE),0)*$I31</f>
        <v>0</v>
      </c>
      <c r="T31" s="8">
        <f>_xlfn.IFNA(VLOOKUP(SPECIES!AB54,Sheet1!$B$9:$C$13,2,FALSE),0)*$I31</f>
        <v>0</v>
      </c>
      <c r="U31" s="8">
        <f>_xlfn.IFNA(VLOOKUP(SPECIES!AC54,Sheet1!$B$9:$C$13,2,FALSE),0)*$I31</f>
        <v>0</v>
      </c>
      <c r="V31" s="8">
        <f>_xlfn.IFNA(VLOOKUP(SPECIES!AD54,Sheet1!$B$9:$C$13,2,FALSE),0)*$I31</f>
        <v>0</v>
      </c>
      <c r="W31" s="8">
        <f>_xlfn.IFNA(VLOOKUP(SPECIES!AE54,Sheet1!$B$9:$C$13,2,FALSE),0)*$I31</f>
        <v>0</v>
      </c>
      <c r="X31" s="8">
        <f>_xlfn.IFNA(VLOOKUP(SPECIES!AF54,Sheet1!$B$9:$C$13,2,FALSE),0)*$I31</f>
        <v>0</v>
      </c>
      <c r="Y31" s="8">
        <f>_xlfn.IFNA(VLOOKUP(SPECIES!AG54,Sheet1!$B$9:$C$13,2,FALSE),0)*$I31</f>
        <v>0</v>
      </c>
      <c r="Z31" s="8">
        <f>_xlfn.IFNA(VLOOKUP(SPECIES!AH54,Sheet1!$B$9:$C$13,2,FALSE),0)*$I31</f>
        <v>0</v>
      </c>
      <c r="AA31" s="8">
        <f>_xlfn.IFNA(VLOOKUP(SPECIES!AI54,Sheet1!$B$9:$C$13,2,FALSE),0)*$I31</f>
        <v>0</v>
      </c>
      <c r="AB31" s="8">
        <f>_xlfn.IFNA(VLOOKUP(SPECIES!AJ54,Sheet1!$B$9:$C$13,2,FALSE),0)*$I31</f>
        <v>0</v>
      </c>
      <c r="AC31" s="8">
        <f>_xlfn.IFNA(VLOOKUP(SPECIES!AK54,Sheet1!$B$9:$C$13,2,FALSE),0)*$I31</f>
        <v>0</v>
      </c>
      <c r="AD31" s="8">
        <f>_xlfn.IFNA(VLOOKUP(SPECIES!AL54,Sheet1!$B$9:$C$13,2,FALSE),0)*$I31</f>
        <v>0</v>
      </c>
      <c r="AE31" s="8">
        <f>_xlfn.IFNA(VLOOKUP(SPECIES!AM54,Sheet1!$B$9:$C$13,2,FALSE),0)*$I31</f>
        <v>0</v>
      </c>
      <c r="AF31" s="8">
        <f>_xlfn.IFNA(VLOOKUP(SPECIES!AN54,Sheet1!$B$9:$C$13,2,FALSE),0)*$I31</f>
        <v>0</v>
      </c>
      <c r="AG31" s="8">
        <f>_xlfn.IFNA(VLOOKUP(SPECIES!AO54,Sheet1!$B$9:$C$13,2,FALSE),0)*$I31</f>
        <v>0</v>
      </c>
      <c r="AH31" s="8">
        <f>_xlfn.IFNA(VLOOKUP(SPECIES!AP54,Sheet1!$B$9:$C$13,2,FALSE),0)*$I31</f>
        <v>0</v>
      </c>
      <c r="AI31" s="8">
        <f>_xlfn.IFNA(VLOOKUP(SPECIES!AQ54,Sheet1!$B$9:$C$13,2,FALSE),0)*$I31</f>
        <v>0</v>
      </c>
      <c r="AJ31" s="8">
        <f>_xlfn.IFNA(VLOOKUP(SPECIES!AR54,Sheet1!$B$9:$C$13,2,FALSE),0)*$I31</f>
        <v>0</v>
      </c>
      <c r="AK31" s="8">
        <f>_xlfn.IFNA(VLOOKUP(SPECIES!AS54,Sheet1!$B$9:$C$13,2,FALSE),0)*$I31</f>
        <v>0</v>
      </c>
      <c r="AL31" s="8">
        <f>_xlfn.IFNA(VLOOKUP(SPECIES!AT54,Sheet1!$B$9:$C$13,2,FALSE),0)*$I31</f>
        <v>0</v>
      </c>
      <c r="AM31" s="8">
        <f>_xlfn.IFNA(VLOOKUP(SPECIES!AU54,Sheet1!$B$9:$C$13,2,FALSE),0)*$I31</f>
        <v>0</v>
      </c>
      <c r="AN31" s="8">
        <f>_xlfn.IFNA(VLOOKUP(SPECIES!AV54,Sheet1!$B$9:$C$13,2,FALSE),0)*$I31</f>
        <v>0</v>
      </c>
      <c r="AO31" s="8">
        <f>_xlfn.IFNA(VLOOKUP(SPECIES!AW54,Sheet1!$B$9:$C$13,2,FALSE),0)*$I31</f>
        <v>0</v>
      </c>
      <c r="AP31" s="8">
        <f>_xlfn.IFNA(VLOOKUP(SPECIES!AX54,Sheet1!$B$9:$C$13,2,FALSE),0)*$I31</f>
        <v>0</v>
      </c>
      <c r="AQ31" s="8">
        <f>_xlfn.IFNA(VLOOKUP(SPECIES!AY54,Sheet1!$B$9:$C$13,2,FALSE),0)*$I31</f>
        <v>0</v>
      </c>
      <c r="AR31" s="8">
        <f>_xlfn.IFNA(VLOOKUP(SPECIES!AZ54,Sheet1!$B$9:$C$13,2,FALSE),0)*$I31</f>
        <v>0</v>
      </c>
      <c r="AS31" s="8">
        <f>_xlfn.IFNA(VLOOKUP(SPECIES!BA54,Sheet1!$B$9:$C$13,2,FALSE),0)*$I31</f>
        <v>0</v>
      </c>
      <c r="AT31" s="8">
        <f>_xlfn.IFNA(VLOOKUP(SPECIES!BB54,Sheet1!$B$9:$C$13,2,FALSE),0)*$I31</f>
        <v>0</v>
      </c>
      <c r="AU31" s="8">
        <f>_xlfn.IFNA(VLOOKUP(SPECIES!BC54,Sheet1!$B$9:$C$13,2,FALSE),0)*$I31</f>
        <v>0</v>
      </c>
      <c r="AV31" s="8">
        <f>_xlfn.IFNA(VLOOKUP(SPECIES!BD54,Sheet1!$B$9:$C$13,2,FALSE),0)*$I31</f>
        <v>0</v>
      </c>
      <c r="AW31" s="8">
        <f>_xlfn.IFNA(VLOOKUP(SPECIES!BE54,Sheet1!$B$9:$C$13,2,FALSE),0)*$I31</f>
        <v>0</v>
      </c>
      <c r="AX31" s="8">
        <f>_xlfn.IFNA(VLOOKUP(SPECIES!BF54,Sheet1!$B$9:$C$13,2,FALSE),0)*$I31</f>
        <v>0</v>
      </c>
      <c r="AY31" s="8">
        <f>_xlfn.IFNA(VLOOKUP(SPECIES!BG54,Sheet1!$B$9:$C$13,2,FALSE),0)*$I31</f>
        <v>0</v>
      </c>
      <c r="AZ31" s="8">
        <f>_xlfn.IFNA(VLOOKUP(SPECIES!BH54,Sheet1!$B$9:$C$13,2,FALSE),0)*$I31</f>
        <v>0</v>
      </c>
      <c r="BA31" s="8">
        <f>_xlfn.IFNA(VLOOKUP(SPECIES!BI54,Sheet1!$B$9:$C$13,2,FALSE),0)*$I31</f>
        <v>0</v>
      </c>
      <c r="BB31" s="8">
        <f>_xlfn.IFNA(VLOOKUP(SPECIES!BJ54,Sheet1!$B$9:$C$13,2,FALSE),0)*$I31</f>
        <v>0</v>
      </c>
      <c r="BC31" s="8">
        <f>_xlfn.IFNA(VLOOKUP(SPECIES!BK54,Sheet1!$B$9:$C$13,2,FALSE),0)*$I31</f>
        <v>0</v>
      </c>
      <c r="BD31" s="8">
        <f>_xlfn.IFNA(VLOOKUP(SPECIES!BL54,Sheet1!$B$9:$C$13,2,FALSE),0)*$I31</f>
        <v>0</v>
      </c>
      <c r="BE31" s="8">
        <f>_xlfn.IFNA(VLOOKUP(SPECIES!BM54,Sheet1!$B$9:$C$13,2,FALSE),0)*$I31</f>
        <v>0</v>
      </c>
      <c r="BF31" s="8">
        <f>_xlfn.IFNA(VLOOKUP(SPECIES!BN54,Sheet1!$B$9:$C$13,2,FALSE),0)*$I31</f>
        <v>0</v>
      </c>
      <c r="BG31" s="89">
        <f>_xlfn.IFNA(VLOOKUP(SPECIES!BO54,Sheet1!$B$9:$C$13,2,FALSE),0)*$I31</f>
        <v>0</v>
      </c>
    </row>
    <row r="32" spans="2:59">
      <c r="H32" s="130"/>
      <c r="I32" s="89">
        <f>IF(SPECIES!C55="x",9,IF(SPECIES!D55="x",3,IF(SPECIES!E55="x",1,"")))</f>
        <v>3</v>
      </c>
      <c r="J32" s="88">
        <f>_xlfn.IFNA(VLOOKUP(SPECIES!R55,Sheet1!$B$9:$C$13,2,FALSE),0)*$I32</f>
        <v>0</v>
      </c>
      <c r="K32" s="8">
        <f>_xlfn.IFNA(VLOOKUP(SPECIES!S55,Sheet1!$B$9:$C$13,2,FALSE),0)*$I32</f>
        <v>0</v>
      </c>
      <c r="L32" s="8">
        <f>_xlfn.IFNA(VLOOKUP(SPECIES!T55,Sheet1!$B$9:$C$13,2,FALSE),0)*$I32</f>
        <v>0</v>
      </c>
      <c r="M32" s="8">
        <f>_xlfn.IFNA(VLOOKUP(SPECIES!U55,Sheet1!$B$9:$C$13,2,FALSE),0)*$I32</f>
        <v>0</v>
      </c>
      <c r="N32" s="8">
        <f>_xlfn.IFNA(VLOOKUP(SPECIES!V55,Sheet1!$B$9:$C$13,2,FALSE),0)*$I32</f>
        <v>0</v>
      </c>
      <c r="O32" s="8">
        <f>_xlfn.IFNA(VLOOKUP(SPECIES!W55,Sheet1!$B$9:$C$13,2,FALSE),0)*$I32</f>
        <v>0</v>
      </c>
      <c r="P32" s="8">
        <f>_xlfn.IFNA(VLOOKUP(SPECIES!X55,Sheet1!$B$9:$C$13,2,FALSE),0)*$I32</f>
        <v>0</v>
      </c>
      <c r="Q32" s="8">
        <f>_xlfn.IFNA(VLOOKUP(SPECIES!Y55,Sheet1!$B$9:$C$13,2,FALSE),0)*$I32</f>
        <v>0</v>
      </c>
      <c r="R32" s="8">
        <f>_xlfn.IFNA(VLOOKUP(SPECIES!Z55,Sheet1!$B$9:$C$13,2,FALSE),0)*$I32</f>
        <v>0</v>
      </c>
      <c r="S32" s="8">
        <f>_xlfn.IFNA(VLOOKUP(SPECIES!AA55,Sheet1!$B$9:$C$13,2,FALSE),0)*$I32</f>
        <v>0</v>
      </c>
      <c r="T32" s="8">
        <f>_xlfn.IFNA(VLOOKUP(SPECIES!AB55,Sheet1!$B$9:$C$13,2,FALSE),0)*$I32</f>
        <v>0</v>
      </c>
      <c r="U32" s="8">
        <f>_xlfn.IFNA(VLOOKUP(SPECIES!AC55,Sheet1!$B$9:$C$13,2,FALSE),0)*$I32</f>
        <v>0</v>
      </c>
      <c r="V32" s="8">
        <f>_xlfn.IFNA(VLOOKUP(SPECIES!AD55,Sheet1!$B$9:$C$13,2,FALSE),0)*$I32</f>
        <v>0</v>
      </c>
      <c r="W32" s="8">
        <f>_xlfn.IFNA(VLOOKUP(SPECIES!AE55,Sheet1!$B$9:$C$13,2,FALSE),0)*$I32</f>
        <v>0</v>
      </c>
      <c r="X32" s="8">
        <f>_xlfn.IFNA(VLOOKUP(SPECIES!AF55,Sheet1!$B$9:$C$13,2,FALSE),0)*$I32</f>
        <v>0</v>
      </c>
      <c r="Y32" s="8">
        <f>_xlfn.IFNA(VLOOKUP(SPECIES!AG55,Sheet1!$B$9:$C$13,2,FALSE),0)*$I32</f>
        <v>0</v>
      </c>
      <c r="Z32" s="8">
        <f>_xlfn.IFNA(VLOOKUP(SPECIES!AH55,Sheet1!$B$9:$C$13,2,FALSE),0)*$I32</f>
        <v>0</v>
      </c>
      <c r="AA32" s="8">
        <f>_xlfn.IFNA(VLOOKUP(SPECIES!AI55,Sheet1!$B$9:$C$13,2,FALSE),0)*$I32</f>
        <v>0</v>
      </c>
      <c r="AB32" s="8">
        <f>_xlfn.IFNA(VLOOKUP(SPECIES!AJ55,Sheet1!$B$9:$C$13,2,FALSE),0)*$I32</f>
        <v>0</v>
      </c>
      <c r="AC32" s="8">
        <f>_xlfn.IFNA(VLOOKUP(SPECIES!AK55,Sheet1!$B$9:$C$13,2,FALSE),0)*$I32</f>
        <v>0</v>
      </c>
      <c r="AD32" s="8">
        <f>_xlfn.IFNA(VLOOKUP(SPECIES!AL55,Sheet1!$B$9:$C$13,2,FALSE),0)*$I32</f>
        <v>0</v>
      </c>
      <c r="AE32" s="8">
        <f>_xlfn.IFNA(VLOOKUP(SPECIES!AM55,Sheet1!$B$9:$C$13,2,FALSE),0)*$I32</f>
        <v>0</v>
      </c>
      <c r="AF32" s="8">
        <f>_xlfn.IFNA(VLOOKUP(SPECIES!AN55,Sheet1!$B$9:$C$13,2,FALSE),0)*$I32</f>
        <v>0</v>
      </c>
      <c r="AG32" s="8">
        <f>_xlfn.IFNA(VLOOKUP(SPECIES!AO55,Sheet1!$B$9:$C$13,2,FALSE),0)*$I32</f>
        <v>0</v>
      </c>
      <c r="AH32" s="8">
        <f>_xlfn.IFNA(VLOOKUP(SPECIES!AP55,Sheet1!$B$9:$C$13,2,FALSE),0)*$I32</f>
        <v>0</v>
      </c>
      <c r="AI32" s="8">
        <f>_xlfn.IFNA(VLOOKUP(SPECIES!AQ55,Sheet1!$B$9:$C$13,2,FALSE),0)*$I32</f>
        <v>0</v>
      </c>
      <c r="AJ32" s="8">
        <f>_xlfn.IFNA(VLOOKUP(SPECIES!AR55,Sheet1!$B$9:$C$13,2,FALSE),0)*$I32</f>
        <v>0</v>
      </c>
      <c r="AK32" s="8">
        <f>_xlfn.IFNA(VLOOKUP(SPECIES!AS55,Sheet1!$B$9:$C$13,2,FALSE),0)*$I32</f>
        <v>0</v>
      </c>
      <c r="AL32" s="8">
        <f>_xlfn.IFNA(VLOOKUP(SPECIES!AT55,Sheet1!$B$9:$C$13,2,FALSE),0)*$I32</f>
        <v>0</v>
      </c>
      <c r="AM32" s="8">
        <f>_xlfn.IFNA(VLOOKUP(SPECIES!AU55,Sheet1!$B$9:$C$13,2,FALSE),0)*$I32</f>
        <v>0</v>
      </c>
      <c r="AN32" s="8">
        <f>_xlfn.IFNA(VLOOKUP(SPECIES!AV55,Sheet1!$B$9:$C$13,2,FALSE),0)*$I32</f>
        <v>0</v>
      </c>
      <c r="AO32" s="8">
        <f>_xlfn.IFNA(VLOOKUP(SPECIES!AW55,Sheet1!$B$9:$C$13,2,FALSE),0)*$I32</f>
        <v>0</v>
      </c>
      <c r="AP32" s="8">
        <f>_xlfn.IFNA(VLOOKUP(SPECIES!AX55,Sheet1!$B$9:$C$13,2,FALSE),0)*$I32</f>
        <v>0</v>
      </c>
      <c r="AQ32" s="8">
        <f>_xlfn.IFNA(VLOOKUP(SPECIES!AY55,Sheet1!$B$9:$C$13,2,FALSE),0)*$I32</f>
        <v>0</v>
      </c>
      <c r="AR32" s="8">
        <f>_xlfn.IFNA(VLOOKUP(SPECIES!AZ55,Sheet1!$B$9:$C$13,2,FALSE),0)*$I32</f>
        <v>0</v>
      </c>
      <c r="AS32" s="8">
        <f>_xlfn.IFNA(VLOOKUP(SPECIES!BA55,Sheet1!$B$9:$C$13,2,FALSE),0)*$I32</f>
        <v>0</v>
      </c>
      <c r="AT32" s="8">
        <f>_xlfn.IFNA(VLOOKUP(SPECIES!BB55,Sheet1!$B$9:$C$13,2,FALSE),0)*$I32</f>
        <v>0</v>
      </c>
      <c r="AU32" s="8">
        <f>_xlfn.IFNA(VLOOKUP(SPECIES!BC55,Sheet1!$B$9:$C$13,2,FALSE),0)*$I32</f>
        <v>0</v>
      </c>
      <c r="AV32" s="8">
        <f>_xlfn.IFNA(VLOOKUP(SPECIES!BD55,Sheet1!$B$9:$C$13,2,FALSE),0)*$I32</f>
        <v>0</v>
      </c>
      <c r="AW32" s="8">
        <f>_xlfn.IFNA(VLOOKUP(SPECIES!BE55,Sheet1!$B$9:$C$13,2,FALSE),0)*$I32</f>
        <v>0</v>
      </c>
      <c r="AX32" s="8">
        <f>_xlfn.IFNA(VLOOKUP(SPECIES!BF55,Sheet1!$B$9:$C$13,2,FALSE),0)*$I32</f>
        <v>0</v>
      </c>
      <c r="AY32" s="8">
        <f>_xlfn.IFNA(VLOOKUP(SPECIES!BG55,Sheet1!$B$9:$C$13,2,FALSE),0)*$I32</f>
        <v>0</v>
      </c>
      <c r="AZ32" s="8">
        <f>_xlfn.IFNA(VLOOKUP(SPECIES!BH55,Sheet1!$B$9:$C$13,2,FALSE),0)*$I32</f>
        <v>0</v>
      </c>
      <c r="BA32" s="8">
        <f>_xlfn.IFNA(VLOOKUP(SPECIES!BI55,Sheet1!$B$9:$C$13,2,FALSE),0)*$I32</f>
        <v>0</v>
      </c>
      <c r="BB32" s="8">
        <f>_xlfn.IFNA(VLOOKUP(SPECIES!BJ55,Sheet1!$B$9:$C$13,2,FALSE),0)*$I32</f>
        <v>0</v>
      </c>
      <c r="BC32" s="8">
        <f>_xlfn.IFNA(VLOOKUP(SPECIES!BK55,Sheet1!$B$9:$C$13,2,FALSE),0)*$I32</f>
        <v>0</v>
      </c>
      <c r="BD32" s="8">
        <f>_xlfn.IFNA(VLOOKUP(SPECIES!BL55,Sheet1!$B$9:$C$13,2,FALSE),0)*$I32</f>
        <v>0</v>
      </c>
      <c r="BE32" s="8">
        <f>_xlfn.IFNA(VLOOKUP(SPECIES!BM55,Sheet1!$B$9:$C$13,2,FALSE),0)*$I32</f>
        <v>0</v>
      </c>
      <c r="BF32" s="8">
        <f>_xlfn.IFNA(VLOOKUP(SPECIES!BN55,Sheet1!$B$9:$C$13,2,FALSE),0)*$I32</f>
        <v>0</v>
      </c>
      <c r="BG32" s="89">
        <f>_xlfn.IFNA(VLOOKUP(SPECIES!BO55,Sheet1!$B$9:$C$13,2,FALSE),0)*$I32</f>
        <v>0</v>
      </c>
    </row>
    <row r="33" spans="8:59">
      <c r="H33" s="130"/>
      <c r="I33" s="89">
        <f>IF(SPECIES!C56="x",9,IF(SPECIES!D56="x",3,IF(SPECIES!E56="x",1,"")))</f>
        <v>3</v>
      </c>
      <c r="J33" s="88">
        <f>_xlfn.IFNA(VLOOKUP(SPECIES!R56,Sheet1!$B$9:$C$13,2,FALSE),0)*$I33</f>
        <v>0</v>
      </c>
      <c r="K33" s="8">
        <f>_xlfn.IFNA(VLOOKUP(SPECIES!S56,Sheet1!$B$9:$C$13,2,FALSE),0)*$I33</f>
        <v>0</v>
      </c>
      <c r="L33" s="8">
        <f>_xlfn.IFNA(VLOOKUP(SPECIES!T56,Sheet1!$B$9:$C$13,2,FALSE),0)*$I33</f>
        <v>0</v>
      </c>
      <c r="M33" s="8">
        <f>_xlfn.IFNA(VLOOKUP(SPECIES!U56,Sheet1!$B$9:$C$13,2,FALSE),0)*$I33</f>
        <v>0</v>
      </c>
      <c r="N33" s="8">
        <f>_xlfn.IFNA(VLOOKUP(SPECIES!V56,Sheet1!$B$9:$C$13,2,FALSE),0)*$I33</f>
        <v>0</v>
      </c>
      <c r="O33" s="8">
        <f>_xlfn.IFNA(VLOOKUP(SPECIES!W56,Sheet1!$B$9:$C$13,2,FALSE),0)*$I33</f>
        <v>0</v>
      </c>
      <c r="P33" s="8">
        <f>_xlfn.IFNA(VLOOKUP(SPECIES!X56,Sheet1!$B$9:$C$13,2,FALSE),0)*$I33</f>
        <v>0</v>
      </c>
      <c r="Q33" s="8">
        <f>_xlfn.IFNA(VLOOKUP(SPECIES!Y56,Sheet1!$B$9:$C$13,2,FALSE),0)*$I33</f>
        <v>0</v>
      </c>
      <c r="R33" s="8">
        <f>_xlfn.IFNA(VLOOKUP(SPECIES!Z56,Sheet1!$B$9:$C$13,2,FALSE),0)*$I33</f>
        <v>0</v>
      </c>
      <c r="S33" s="8">
        <f>_xlfn.IFNA(VLOOKUP(SPECIES!AA56,Sheet1!$B$9:$C$13,2,FALSE),0)*$I33</f>
        <v>0</v>
      </c>
      <c r="T33" s="8">
        <f>_xlfn.IFNA(VLOOKUP(SPECIES!AB56,Sheet1!$B$9:$C$13,2,FALSE),0)*$I33</f>
        <v>0</v>
      </c>
      <c r="U33" s="8">
        <f>_xlfn.IFNA(VLOOKUP(SPECIES!AC56,Sheet1!$B$9:$C$13,2,FALSE),0)*$I33</f>
        <v>0</v>
      </c>
      <c r="V33" s="8">
        <f>_xlfn.IFNA(VLOOKUP(SPECIES!AD56,Sheet1!$B$9:$C$13,2,FALSE),0)*$I33</f>
        <v>0</v>
      </c>
      <c r="W33" s="8">
        <f>_xlfn.IFNA(VLOOKUP(SPECIES!AE56,Sheet1!$B$9:$C$13,2,FALSE),0)*$I33</f>
        <v>0</v>
      </c>
      <c r="X33" s="8">
        <f>_xlfn.IFNA(VLOOKUP(SPECIES!AF56,Sheet1!$B$9:$C$13,2,FALSE),0)*$I33</f>
        <v>0</v>
      </c>
      <c r="Y33" s="8">
        <f>_xlfn.IFNA(VLOOKUP(SPECIES!AG56,Sheet1!$B$9:$C$13,2,FALSE),0)*$I33</f>
        <v>0</v>
      </c>
      <c r="Z33" s="8">
        <f>_xlfn.IFNA(VLOOKUP(SPECIES!AH56,Sheet1!$B$9:$C$13,2,FALSE),0)*$I33</f>
        <v>0</v>
      </c>
      <c r="AA33" s="8">
        <f>_xlfn.IFNA(VLOOKUP(SPECIES!AI56,Sheet1!$B$9:$C$13,2,FALSE),0)*$I33</f>
        <v>0</v>
      </c>
      <c r="AB33" s="8">
        <f>_xlfn.IFNA(VLOOKUP(SPECIES!AJ56,Sheet1!$B$9:$C$13,2,FALSE),0)*$I33</f>
        <v>0</v>
      </c>
      <c r="AC33" s="8">
        <f>_xlfn.IFNA(VLOOKUP(SPECIES!AK56,Sheet1!$B$9:$C$13,2,FALSE),0)*$I33</f>
        <v>0</v>
      </c>
      <c r="AD33" s="8">
        <f>_xlfn.IFNA(VLOOKUP(SPECIES!AL56,Sheet1!$B$9:$C$13,2,FALSE),0)*$I33</f>
        <v>0</v>
      </c>
      <c r="AE33" s="8">
        <f>_xlfn.IFNA(VLOOKUP(SPECIES!AM56,Sheet1!$B$9:$C$13,2,FALSE),0)*$I33</f>
        <v>0</v>
      </c>
      <c r="AF33" s="8">
        <f>_xlfn.IFNA(VLOOKUP(SPECIES!AN56,Sheet1!$B$9:$C$13,2,FALSE),0)*$I33</f>
        <v>0</v>
      </c>
      <c r="AG33" s="8">
        <f>_xlfn.IFNA(VLOOKUP(SPECIES!AO56,Sheet1!$B$9:$C$13,2,FALSE),0)*$I33</f>
        <v>0</v>
      </c>
      <c r="AH33" s="8">
        <f>_xlfn.IFNA(VLOOKUP(SPECIES!AP56,Sheet1!$B$9:$C$13,2,FALSE),0)*$I33</f>
        <v>0</v>
      </c>
      <c r="AI33" s="8">
        <f>_xlfn.IFNA(VLOOKUP(SPECIES!AQ56,Sheet1!$B$9:$C$13,2,FALSE),0)*$I33</f>
        <v>0</v>
      </c>
      <c r="AJ33" s="8">
        <f>_xlfn.IFNA(VLOOKUP(SPECIES!AR56,Sheet1!$B$9:$C$13,2,FALSE),0)*$I33</f>
        <v>0</v>
      </c>
      <c r="AK33" s="8">
        <f>_xlfn.IFNA(VLOOKUP(SPECIES!AS56,Sheet1!$B$9:$C$13,2,FALSE),0)*$I33</f>
        <v>0</v>
      </c>
      <c r="AL33" s="8">
        <f>_xlfn.IFNA(VLOOKUP(SPECIES!AT56,Sheet1!$B$9:$C$13,2,FALSE),0)*$I33</f>
        <v>0</v>
      </c>
      <c r="AM33" s="8">
        <f>_xlfn.IFNA(VLOOKUP(SPECIES!AU56,Sheet1!$B$9:$C$13,2,FALSE),0)*$I33</f>
        <v>0</v>
      </c>
      <c r="AN33" s="8">
        <f>_xlfn.IFNA(VLOOKUP(SPECIES!AV56,Sheet1!$B$9:$C$13,2,FALSE),0)*$I33</f>
        <v>0</v>
      </c>
      <c r="AO33" s="8">
        <f>_xlfn.IFNA(VLOOKUP(SPECIES!AW56,Sheet1!$B$9:$C$13,2,FALSE),0)*$I33</f>
        <v>0</v>
      </c>
      <c r="AP33" s="8">
        <f>_xlfn.IFNA(VLOOKUP(SPECIES!AX56,Sheet1!$B$9:$C$13,2,FALSE),0)*$I33</f>
        <v>0</v>
      </c>
      <c r="AQ33" s="8">
        <f>_xlfn.IFNA(VLOOKUP(SPECIES!AY56,Sheet1!$B$9:$C$13,2,FALSE),0)*$I33</f>
        <v>0</v>
      </c>
      <c r="AR33" s="8">
        <f>_xlfn.IFNA(VLOOKUP(SPECIES!AZ56,Sheet1!$B$9:$C$13,2,FALSE),0)*$I33</f>
        <v>0</v>
      </c>
      <c r="AS33" s="8">
        <f>_xlfn.IFNA(VLOOKUP(SPECIES!BA56,Sheet1!$B$9:$C$13,2,FALSE),0)*$I33</f>
        <v>0</v>
      </c>
      <c r="AT33" s="8">
        <f>_xlfn.IFNA(VLOOKUP(SPECIES!BB56,Sheet1!$B$9:$C$13,2,FALSE),0)*$I33</f>
        <v>0</v>
      </c>
      <c r="AU33" s="8">
        <f>_xlfn.IFNA(VLOOKUP(SPECIES!BC56,Sheet1!$B$9:$C$13,2,FALSE),0)*$I33</f>
        <v>0</v>
      </c>
      <c r="AV33" s="8">
        <f>_xlfn.IFNA(VLOOKUP(SPECIES!BD56,Sheet1!$B$9:$C$13,2,FALSE),0)*$I33</f>
        <v>0</v>
      </c>
      <c r="AW33" s="8">
        <f>_xlfn.IFNA(VLOOKUP(SPECIES!BE56,Sheet1!$B$9:$C$13,2,FALSE),0)*$I33</f>
        <v>0</v>
      </c>
      <c r="AX33" s="8">
        <f>_xlfn.IFNA(VLOOKUP(SPECIES!BF56,Sheet1!$B$9:$C$13,2,FALSE),0)*$I33</f>
        <v>0</v>
      </c>
      <c r="AY33" s="8">
        <f>_xlfn.IFNA(VLOOKUP(SPECIES!BG56,Sheet1!$B$9:$C$13,2,FALSE),0)*$I33</f>
        <v>0</v>
      </c>
      <c r="AZ33" s="8">
        <f>_xlfn.IFNA(VLOOKUP(SPECIES!BH56,Sheet1!$B$9:$C$13,2,FALSE),0)*$I33</f>
        <v>0</v>
      </c>
      <c r="BA33" s="8">
        <f>_xlfn.IFNA(VLOOKUP(SPECIES!BI56,Sheet1!$B$9:$C$13,2,FALSE),0)*$I33</f>
        <v>0</v>
      </c>
      <c r="BB33" s="8">
        <f>_xlfn.IFNA(VLOOKUP(SPECIES!BJ56,Sheet1!$B$9:$C$13,2,FALSE),0)*$I33</f>
        <v>0</v>
      </c>
      <c r="BC33" s="8">
        <f>_xlfn.IFNA(VLOOKUP(SPECIES!BK56,Sheet1!$B$9:$C$13,2,FALSE),0)*$I33</f>
        <v>0</v>
      </c>
      <c r="BD33" s="8">
        <f>_xlfn.IFNA(VLOOKUP(SPECIES!BL56,Sheet1!$B$9:$C$13,2,FALSE),0)*$I33</f>
        <v>0</v>
      </c>
      <c r="BE33" s="8">
        <f>_xlfn.IFNA(VLOOKUP(SPECIES!BM56,Sheet1!$B$9:$C$13,2,FALSE),0)*$I33</f>
        <v>0</v>
      </c>
      <c r="BF33" s="8">
        <f>_xlfn.IFNA(VLOOKUP(SPECIES!BN56,Sheet1!$B$9:$C$13,2,FALSE),0)*$I33</f>
        <v>0</v>
      </c>
      <c r="BG33" s="89">
        <f>_xlfn.IFNA(VLOOKUP(SPECIES!BO56,Sheet1!$B$9:$C$13,2,FALSE),0)*$I33</f>
        <v>0</v>
      </c>
    </row>
    <row r="34" spans="8:59">
      <c r="H34" s="130"/>
      <c r="I34" s="89">
        <f>IF(SPECIES!C57="x",9,IF(SPECIES!D57="x",3,IF(SPECIES!E57="x",1,"")))</f>
        <v>3</v>
      </c>
      <c r="J34" s="88">
        <f>_xlfn.IFNA(VLOOKUP(SPECIES!R57,Sheet1!$B$9:$C$13,2,FALSE),0)*$I34</f>
        <v>0</v>
      </c>
      <c r="K34" s="8">
        <f>_xlfn.IFNA(VLOOKUP(SPECIES!S57,Sheet1!$B$9:$C$13,2,FALSE),0)*$I34</f>
        <v>0</v>
      </c>
      <c r="L34" s="8">
        <f>_xlfn.IFNA(VLOOKUP(SPECIES!T57,Sheet1!$B$9:$C$13,2,FALSE),0)*$I34</f>
        <v>0</v>
      </c>
      <c r="M34" s="8">
        <f>_xlfn.IFNA(VLOOKUP(SPECIES!U57,Sheet1!$B$9:$C$13,2,FALSE),0)*$I34</f>
        <v>0</v>
      </c>
      <c r="N34" s="8">
        <f>_xlfn.IFNA(VLOOKUP(SPECIES!V57,Sheet1!$B$9:$C$13,2,FALSE),0)*$I34</f>
        <v>0</v>
      </c>
      <c r="O34" s="8">
        <f>_xlfn.IFNA(VLOOKUP(SPECIES!W57,Sheet1!$B$9:$C$13,2,FALSE),0)*$I34</f>
        <v>0</v>
      </c>
      <c r="P34" s="8">
        <f>_xlfn.IFNA(VLOOKUP(SPECIES!X57,Sheet1!$B$9:$C$13,2,FALSE),0)*$I34</f>
        <v>0</v>
      </c>
      <c r="Q34" s="8">
        <f>_xlfn.IFNA(VLOOKUP(SPECIES!Y57,Sheet1!$B$9:$C$13,2,FALSE),0)*$I34</f>
        <v>0</v>
      </c>
      <c r="R34" s="8">
        <f>_xlfn.IFNA(VLOOKUP(SPECIES!Z57,Sheet1!$B$9:$C$13,2,FALSE),0)*$I34</f>
        <v>0</v>
      </c>
      <c r="S34" s="8">
        <f>_xlfn.IFNA(VLOOKUP(SPECIES!AA57,Sheet1!$B$9:$C$13,2,FALSE),0)*$I34</f>
        <v>0</v>
      </c>
      <c r="T34" s="8">
        <f>_xlfn.IFNA(VLOOKUP(SPECIES!AB57,Sheet1!$B$9:$C$13,2,FALSE),0)*$I34</f>
        <v>0</v>
      </c>
      <c r="U34" s="8">
        <f>_xlfn.IFNA(VLOOKUP(SPECIES!AC57,Sheet1!$B$9:$C$13,2,FALSE),0)*$I34</f>
        <v>0</v>
      </c>
      <c r="V34" s="8">
        <f>_xlfn.IFNA(VLOOKUP(SPECIES!AD57,Sheet1!$B$9:$C$13,2,FALSE),0)*$I34</f>
        <v>0</v>
      </c>
      <c r="W34" s="8">
        <f>_xlfn.IFNA(VLOOKUP(SPECIES!AE57,Sheet1!$B$9:$C$13,2,FALSE),0)*$I34</f>
        <v>0</v>
      </c>
      <c r="X34" s="8">
        <f>_xlfn.IFNA(VLOOKUP(SPECIES!AF57,Sheet1!$B$9:$C$13,2,FALSE),0)*$I34</f>
        <v>0</v>
      </c>
      <c r="Y34" s="8">
        <f>_xlfn.IFNA(VLOOKUP(SPECIES!AG57,Sheet1!$B$9:$C$13,2,FALSE),0)*$I34</f>
        <v>0</v>
      </c>
      <c r="Z34" s="8">
        <f>_xlfn.IFNA(VLOOKUP(SPECIES!AH57,Sheet1!$B$9:$C$13,2,FALSE),0)*$I34</f>
        <v>0</v>
      </c>
      <c r="AA34" s="8">
        <f>_xlfn.IFNA(VLOOKUP(SPECIES!AI57,Sheet1!$B$9:$C$13,2,FALSE),0)*$I34</f>
        <v>0</v>
      </c>
      <c r="AB34" s="8">
        <f>_xlfn.IFNA(VLOOKUP(SPECIES!AJ57,Sheet1!$B$9:$C$13,2,FALSE),0)*$I34</f>
        <v>0</v>
      </c>
      <c r="AC34" s="8">
        <f>_xlfn.IFNA(VLOOKUP(SPECIES!AK57,Sheet1!$B$9:$C$13,2,FALSE),0)*$I34</f>
        <v>0</v>
      </c>
      <c r="AD34" s="8">
        <f>_xlfn.IFNA(VLOOKUP(SPECIES!AL57,Sheet1!$B$9:$C$13,2,FALSE),0)*$I34</f>
        <v>0</v>
      </c>
      <c r="AE34" s="8">
        <f>_xlfn.IFNA(VLOOKUP(SPECIES!AM57,Sheet1!$B$9:$C$13,2,FALSE),0)*$I34</f>
        <v>0</v>
      </c>
      <c r="AF34" s="8">
        <f>_xlfn.IFNA(VLOOKUP(SPECIES!AN57,Sheet1!$B$9:$C$13,2,FALSE),0)*$I34</f>
        <v>0</v>
      </c>
      <c r="AG34" s="8">
        <f>_xlfn.IFNA(VLOOKUP(SPECIES!AO57,Sheet1!$B$9:$C$13,2,FALSE),0)*$I34</f>
        <v>0</v>
      </c>
      <c r="AH34" s="8">
        <f>_xlfn.IFNA(VLOOKUP(SPECIES!AP57,Sheet1!$B$9:$C$13,2,FALSE),0)*$I34</f>
        <v>0</v>
      </c>
      <c r="AI34" s="8">
        <f>_xlfn.IFNA(VLOOKUP(SPECIES!AQ57,Sheet1!$B$9:$C$13,2,FALSE),0)*$I34</f>
        <v>0</v>
      </c>
      <c r="AJ34" s="8">
        <f>_xlfn.IFNA(VLOOKUP(SPECIES!AR57,Sheet1!$B$9:$C$13,2,FALSE),0)*$I34</f>
        <v>0</v>
      </c>
      <c r="AK34" s="8">
        <f>_xlfn.IFNA(VLOOKUP(SPECIES!AS57,Sheet1!$B$9:$C$13,2,FALSE),0)*$I34</f>
        <v>0</v>
      </c>
      <c r="AL34" s="8">
        <f>_xlfn.IFNA(VLOOKUP(SPECIES!AT57,Sheet1!$B$9:$C$13,2,FALSE),0)*$I34</f>
        <v>0</v>
      </c>
      <c r="AM34" s="8">
        <f>_xlfn.IFNA(VLOOKUP(SPECIES!AU57,Sheet1!$B$9:$C$13,2,FALSE),0)*$I34</f>
        <v>0</v>
      </c>
      <c r="AN34" s="8">
        <f>_xlfn.IFNA(VLOOKUP(SPECIES!AV57,Sheet1!$B$9:$C$13,2,FALSE),0)*$I34</f>
        <v>0</v>
      </c>
      <c r="AO34" s="8">
        <f>_xlfn.IFNA(VLOOKUP(SPECIES!AW57,Sheet1!$B$9:$C$13,2,FALSE),0)*$I34</f>
        <v>0</v>
      </c>
      <c r="AP34" s="8">
        <f>_xlfn.IFNA(VLOOKUP(SPECIES!AX57,Sheet1!$B$9:$C$13,2,FALSE),0)*$I34</f>
        <v>0</v>
      </c>
      <c r="AQ34" s="8">
        <f>_xlfn.IFNA(VLOOKUP(SPECIES!AY57,Sheet1!$B$9:$C$13,2,FALSE),0)*$I34</f>
        <v>0</v>
      </c>
      <c r="AR34" s="8">
        <f>_xlfn.IFNA(VLOOKUP(SPECIES!AZ57,Sheet1!$B$9:$C$13,2,FALSE),0)*$I34</f>
        <v>0</v>
      </c>
      <c r="AS34" s="8">
        <f>_xlfn.IFNA(VLOOKUP(SPECIES!BA57,Sheet1!$B$9:$C$13,2,FALSE),0)*$I34</f>
        <v>0</v>
      </c>
      <c r="AT34" s="8">
        <f>_xlfn.IFNA(VLOOKUP(SPECIES!BB57,Sheet1!$B$9:$C$13,2,FALSE),0)*$I34</f>
        <v>0</v>
      </c>
      <c r="AU34" s="8">
        <f>_xlfn.IFNA(VLOOKUP(SPECIES!BC57,Sheet1!$B$9:$C$13,2,FALSE),0)*$I34</f>
        <v>0</v>
      </c>
      <c r="AV34" s="8">
        <f>_xlfn.IFNA(VLOOKUP(SPECIES!BD57,Sheet1!$B$9:$C$13,2,FALSE),0)*$I34</f>
        <v>0</v>
      </c>
      <c r="AW34" s="8">
        <f>_xlfn.IFNA(VLOOKUP(SPECIES!BE57,Sheet1!$B$9:$C$13,2,FALSE),0)*$I34</f>
        <v>0</v>
      </c>
      <c r="AX34" s="8">
        <f>_xlfn.IFNA(VLOOKUP(SPECIES!BF57,Sheet1!$B$9:$C$13,2,FALSE),0)*$I34</f>
        <v>0</v>
      </c>
      <c r="AY34" s="8">
        <f>_xlfn.IFNA(VLOOKUP(SPECIES!BG57,Sheet1!$B$9:$C$13,2,FALSE),0)*$I34</f>
        <v>0</v>
      </c>
      <c r="AZ34" s="8">
        <f>_xlfn.IFNA(VLOOKUP(SPECIES!BH57,Sheet1!$B$9:$C$13,2,FALSE),0)*$I34</f>
        <v>0</v>
      </c>
      <c r="BA34" s="8">
        <f>_xlfn.IFNA(VLOOKUP(SPECIES!BI57,Sheet1!$B$9:$C$13,2,FALSE),0)*$I34</f>
        <v>0</v>
      </c>
      <c r="BB34" s="8">
        <f>_xlfn.IFNA(VLOOKUP(SPECIES!BJ57,Sheet1!$B$9:$C$13,2,FALSE),0)*$I34</f>
        <v>0</v>
      </c>
      <c r="BC34" s="8">
        <f>_xlfn.IFNA(VLOOKUP(SPECIES!BK57,Sheet1!$B$9:$C$13,2,FALSE),0)*$I34</f>
        <v>0</v>
      </c>
      <c r="BD34" s="8">
        <f>_xlfn.IFNA(VLOOKUP(SPECIES!BL57,Sheet1!$B$9:$C$13,2,FALSE),0)*$I34</f>
        <v>0</v>
      </c>
      <c r="BE34" s="8">
        <f>_xlfn.IFNA(VLOOKUP(SPECIES!BM57,Sheet1!$B$9:$C$13,2,FALSE),0)*$I34</f>
        <v>0</v>
      </c>
      <c r="BF34" s="8">
        <f>_xlfn.IFNA(VLOOKUP(SPECIES!BN57,Sheet1!$B$9:$C$13,2,FALSE),0)*$I34</f>
        <v>0</v>
      </c>
      <c r="BG34" s="89">
        <f>_xlfn.IFNA(VLOOKUP(SPECIES!BO57,Sheet1!$B$9:$C$13,2,FALSE),0)*$I34</f>
        <v>0</v>
      </c>
    </row>
    <row r="35" spans="8:59">
      <c r="H35" s="130"/>
      <c r="I35" s="89">
        <f>IF(SPECIES!C58="x",9,IF(SPECIES!D58="x",3,IF(SPECIES!E58="x",1,"")))</f>
        <v>9</v>
      </c>
      <c r="J35" s="88">
        <f>_xlfn.IFNA(VLOOKUP(SPECIES!R58,Sheet1!$B$9:$C$13,2,FALSE),0)*$I35</f>
        <v>0</v>
      </c>
      <c r="K35" s="8">
        <f>_xlfn.IFNA(VLOOKUP(SPECIES!S58,Sheet1!$B$9:$C$13,2,FALSE),0)*$I35</f>
        <v>0</v>
      </c>
      <c r="L35" s="8">
        <f>_xlfn.IFNA(VLOOKUP(SPECIES!T58,Sheet1!$B$9:$C$13,2,FALSE),0)*$I35</f>
        <v>0</v>
      </c>
      <c r="M35" s="8">
        <f>_xlfn.IFNA(VLOOKUP(SPECIES!U58,Sheet1!$B$9:$C$13,2,FALSE),0)*$I35</f>
        <v>0</v>
      </c>
      <c r="N35" s="8">
        <f>_xlfn.IFNA(VLOOKUP(SPECIES!V58,Sheet1!$B$9:$C$13,2,FALSE),0)*$I35</f>
        <v>0</v>
      </c>
      <c r="O35" s="8">
        <f>_xlfn.IFNA(VLOOKUP(SPECIES!W58,Sheet1!$B$9:$C$13,2,FALSE),0)*$I35</f>
        <v>0</v>
      </c>
      <c r="P35" s="8">
        <f>_xlfn.IFNA(VLOOKUP(SPECIES!X58,Sheet1!$B$9:$C$13,2,FALSE),0)*$I35</f>
        <v>0</v>
      </c>
      <c r="Q35" s="8">
        <f>_xlfn.IFNA(VLOOKUP(SPECIES!Y58,Sheet1!$B$9:$C$13,2,FALSE),0)*$I35</f>
        <v>0</v>
      </c>
      <c r="R35" s="8">
        <f>_xlfn.IFNA(VLOOKUP(SPECIES!Z58,Sheet1!$B$9:$C$13,2,FALSE),0)*$I35</f>
        <v>0</v>
      </c>
      <c r="S35" s="8">
        <f>_xlfn.IFNA(VLOOKUP(SPECIES!AA58,Sheet1!$B$9:$C$13,2,FALSE),0)*$I35</f>
        <v>0</v>
      </c>
      <c r="T35" s="8">
        <f>_xlfn.IFNA(VLOOKUP(SPECIES!AB58,Sheet1!$B$9:$C$13,2,FALSE),0)*$I35</f>
        <v>0</v>
      </c>
      <c r="U35" s="8">
        <f>_xlfn.IFNA(VLOOKUP(SPECIES!AC58,Sheet1!$B$9:$C$13,2,FALSE),0)*$I35</f>
        <v>0</v>
      </c>
      <c r="V35" s="8">
        <f>_xlfn.IFNA(VLOOKUP(SPECIES!AD58,Sheet1!$B$9:$C$13,2,FALSE),0)*$I35</f>
        <v>0</v>
      </c>
      <c r="W35" s="8">
        <f>_xlfn.IFNA(VLOOKUP(SPECIES!AE58,Sheet1!$B$9:$C$13,2,FALSE),0)*$I35</f>
        <v>0</v>
      </c>
      <c r="X35" s="8">
        <f>_xlfn.IFNA(VLOOKUP(SPECIES!AF58,Sheet1!$B$9:$C$13,2,FALSE),0)*$I35</f>
        <v>0</v>
      </c>
      <c r="Y35" s="8">
        <f>_xlfn.IFNA(VLOOKUP(SPECIES!AG58,Sheet1!$B$9:$C$13,2,FALSE),0)*$I35</f>
        <v>0</v>
      </c>
      <c r="Z35" s="8">
        <f>_xlfn.IFNA(VLOOKUP(SPECIES!AH58,Sheet1!$B$9:$C$13,2,FALSE),0)*$I35</f>
        <v>0</v>
      </c>
      <c r="AA35" s="8">
        <f>_xlfn.IFNA(VLOOKUP(SPECIES!AI58,Sheet1!$B$9:$C$13,2,FALSE),0)*$I35</f>
        <v>0</v>
      </c>
      <c r="AB35" s="8">
        <f>_xlfn.IFNA(VLOOKUP(SPECIES!AJ58,Sheet1!$B$9:$C$13,2,FALSE),0)*$I35</f>
        <v>0</v>
      </c>
      <c r="AC35" s="8">
        <f>_xlfn.IFNA(VLOOKUP(SPECIES!AK58,Sheet1!$B$9:$C$13,2,FALSE),0)*$I35</f>
        <v>0</v>
      </c>
      <c r="AD35" s="8">
        <f>_xlfn.IFNA(VLOOKUP(SPECIES!AL58,Sheet1!$B$9:$C$13,2,FALSE),0)*$I35</f>
        <v>0</v>
      </c>
      <c r="AE35" s="8">
        <f>_xlfn.IFNA(VLOOKUP(SPECIES!AM58,Sheet1!$B$9:$C$13,2,FALSE),0)*$I35</f>
        <v>0</v>
      </c>
      <c r="AF35" s="8">
        <f>_xlfn.IFNA(VLOOKUP(SPECIES!AN58,Sheet1!$B$9:$C$13,2,FALSE),0)*$I35</f>
        <v>0</v>
      </c>
      <c r="AG35" s="8">
        <f>_xlfn.IFNA(VLOOKUP(SPECIES!AO58,Sheet1!$B$9:$C$13,2,FALSE),0)*$I35</f>
        <v>0</v>
      </c>
      <c r="AH35" s="8">
        <f>_xlfn.IFNA(VLOOKUP(SPECIES!AP58,Sheet1!$B$9:$C$13,2,FALSE),0)*$I35</f>
        <v>0</v>
      </c>
      <c r="AI35" s="8">
        <f>_xlfn.IFNA(VLOOKUP(SPECIES!AQ58,Sheet1!$B$9:$C$13,2,FALSE),0)*$I35</f>
        <v>0</v>
      </c>
      <c r="AJ35" s="8">
        <f>_xlfn.IFNA(VLOOKUP(SPECIES!AR58,Sheet1!$B$9:$C$13,2,FALSE),0)*$I35</f>
        <v>0</v>
      </c>
      <c r="AK35" s="8">
        <f>_xlfn.IFNA(VLOOKUP(SPECIES!AS58,Sheet1!$B$9:$C$13,2,FALSE),0)*$I35</f>
        <v>0</v>
      </c>
      <c r="AL35" s="8">
        <f>_xlfn.IFNA(VLOOKUP(SPECIES!AT58,Sheet1!$B$9:$C$13,2,FALSE),0)*$I35</f>
        <v>0</v>
      </c>
      <c r="AM35" s="8">
        <f>_xlfn.IFNA(VLOOKUP(SPECIES!AU58,Sheet1!$B$9:$C$13,2,FALSE),0)*$I35</f>
        <v>0</v>
      </c>
      <c r="AN35" s="8">
        <f>_xlfn.IFNA(VLOOKUP(SPECIES!AV58,Sheet1!$B$9:$C$13,2,FALSE),0)*$I35</f>
        <v>0</v>
      </c>
      <c r="AO35" s="8">
        <f>_xlfn.IFNA(VLOOKUP(SPECIES!AW58,Sheet1!$B$9:$C$13,2,FALSE),0)*$I35</f>
        <v>0</v>
      </c>
      <c r="AP35" s="8">
        <f>_xlfn.IFNA(VLOOKUP(SPECIES!AX58,Sheet1!$B$9:$C$13,2,FALSE),0)*$I35</f>
        <v>0</v>
      </c>
      <c r="AQ35" s="8">
        <f>_xlfn.IFNA(VLOOKUP(SPECIES!AY58,Sheet1!$B$9:$C$13,2,FALSE),0)*$I35</f>
        <v>0</v>
      </c>
      <c r="AR35" s="8">
        <f>_xlfn.IFNA(VLOOKUP(SPECIES!AZ58,Sheet1!$B$9:$C$13,2,FALSE),0)*$I35</f>
        <v>0</v>
      </c>
      <c r="AS35" s="8">
        <f>_xlfn.IFNA(VLOOKUP(SPECIES!BA58,Sheet1!$B$9:$C$13,2,FALSE),0)*$I35</f>
        <v>0</v>
      </c>
      <c r="AT35" s="8">
        <f>_xlfn.IFNA(VLOOKUP(SPECIES!BB58,Sheet1!$B$9:$C$13,2,FALSE),0)*$I35</f>
        <v>0</v>
      </c>
      <c r="AU35" s="8">
        <f>_xlfn.IFNA(VLOOKUP(SPECIES!BC58,Sheet1!$B$9:$C$13,2,FALSE),0)*$I35</f>
        <v>0</v>
      </c>
      <c r="AV35" s="8">
        <f>_xlfn.IFNA(VLOOKUP(SPECIES!BD58,Sheet1!$B$9:$C$13,2,FALSE),0)*$I35</f>
        <v>0</v>
      </c>
      <c r="AW35" s="8">
        <f>_xlfn.IFNA(VLOOKUP(SPECIES!BE58,Sheet1!$B$9:$C$13,2,FALSE),0)*$I35</f>
        <v>0</v>
      </c>
      <c r="AX35" s="8">
        <f>_xlfn.IFNA(VLOOKUP(SPECIES!BF58,Sheet1!$B$9:$C$13,2,FALSE),0)*$I35</f>
        <v>0</v>
      </c>
      <c r="AY35" s="8">
        <f>_xlfn.IFNA(VLOOKUP(SPECIES!BG58,Sheet1!$B$9:$C$13,2,FALSE),0)*$I35</f>
        <v>0</v>
      </c>
      <c r="AZ35" s="8">
        <f>_xlfn.IFNA(VLOOKUP(SPECIES!BH58,Sheet1!$B$9:$C$13,2,FALSE),0)*$I35</f>
        <v>0</v>
      </c>
      <c r="BA35" s="8">
        <f>_xlfn.IFNA(VLOOKUP(SPECIES!BI58,Sheet1!$B$9:$C$13,2,FALSE),0)*$I35</f>
        <v>0</v>
      </c>
      <c r="BB35" s="8">
        <f>_xlfn.IFNA(VLOOKUP(SPECIES!BJ58,Sheet1!$B$9:$C$13,2,FALSE),0)*$I35</f>
        <v>0</v>
      </c>
      <c r="BC35" s="8">
        <f>_xlfn.IFNA(VLOOKUP(SPECIES!BK58,Sheet1!$B$9:$C$13,2,FALSE),0)*$I35</f>
        <v>0</v>
      </c>
      <c r="BD35" s="8">
        <f>_xlfn.IFNA(VLOOKUP(SPECIES!BL58,Sheet1!$B$9:$C$13,2,FALSE),0)*$I35</f>
        <v>0</v>
      </c>
      <c r="BE35" s="8">
        <f>_xlfn.IFNA(VLOOKUP(SPECIES!BM58,Sheet1!$B$9:$C$13,2,FALSE),0)*$I35</f>
        <v>0</v>
      </c>
      <c r="BF35" s="8">
        <f>_xlfn.IFNA(VLOOKUP(SPECIES!BN58,Sheet1!$B$9:$C$13,2,FALSE),0)*$I35</f>
        <v>0</v>
      </c>
      <c r="BG35" s="89">
        <f>_xlfn.IFNA(VLOOKUP(SPECIES!BO58,Sheet1!$B$9:$C$13,2,FALSE),0)*$I35</f>
        <v>0</v>
      </c>
    </row>
    <row r="36" spans="8:59">
      <c r="H36" s="130"/>
      <c r="I36" s="89">
        <f>IF(SPECIES!C59="x",9,IF(SPECIES!D59="x",3,IF(SPECIES!E59="x",1,"")))</f>
        <v>9</v>
      </c>
      <c r="J36" s="88">
        <f>_xlfn.IFNA(VLOOKUP(SPECIES!R59,Sheet1!$B$9:$C$13,2,FALSE),0)*$I36</f>
        <v>0</v>
      </c>
      <c r="K36" s="8">
        <f>_xlfn.IFNA(VLOOKUP(SPECIES!S59,Sheet1!$B$9:$C$13,2,FALSE),0)*$I36</f>
        <v>0</v>
      </c>
      <c r="L36" s="8">
        <f>_xlfn.IFNA(VLOOKUP(SPECIES!T59,Sheet1!$B$9:$C$13,2,FALSE),0)*$I36</f>
        <v>0</v>
      </c>
      <c r="M36" s="8">
        <f>_xlfn.IFNA(VLOOKUP(SPECIES!U59,Sheet1!$B$9:$C$13,2,FALSE),0)*$I36</f>
        <v>0</v>
      </c>
      <c r="N36" s="8">
        <f>_xlfn.IFNA(VLOOKUP(SPECIES!V59,Sheet1!$B$9:$C$13,2,FALSE),0)*$I36</f>
        <v>0</v>
      </c>
      <c r="O36" s="8">
        <f>_xlfn.IFNA(VLOOKUP(SPECIES!W59,Sheet1!$B$9:$C$13,2,FALSE),0)*$I36</f>
        <v>0</v>
      </c>
      <c r="P36" s="8">
        <f>_xlfn.IFNA(VLOOKUP(SPECIES!X59,Sheet1!$B$9:$C$13,2,FALSE),0)*$I36</f>
        <v>0</v>
      </c>
      <c r="Q36" s="8">
        <f>_xlfn.IFNA(VLOOKUP(SPECIES!Y59,Sheet1!$B$9:$C$13,2,FALSE),0)*$I36</f>
        <v>0</v>
      </c>
      <c r="R36" s="8">
        <f>_xlfn.IFNA(VLOOKUP(SPECIES!Z59,Sheet1!$B$9:$C$13,2,FALSE),0)*$I36</f>
        <v>0</v>
      </c>
      <c r="S36" s="8">
        <f>_xlfn.IFNA(VLOOKUP(SPECIES!AA59,Sheet1!$B$9:$C$13,2,FALSE),0)*$I36</f>
        <v>0</v>
      </c>
      <c r="T36" s="8">
        <f>_xlfn.IFNA(VLOOKUP(SPECIES!AB59,Sheet1!$B$9:$C$13,2,FALSE),0)*$I36</f>
        <v>0</v>
      </c>
      <c r="U36" s="8">
        <f>_xlfn.IFNA(VLOOKUP(SPECIES!AC59,Sheet1!$B$9:$C$13,2,FALSE),0)*$I36</f>
        <v>0</v>
      </c>
      <c r="V36" s="8">
        <f>_xlfn.IFNA(VLOOKUP(SPECIES!AD59,Sheet1!$B$9:$C$13,2,FALSE),0)*$I36</f>
        <v>0</v>
      </c>
      <c r="W36" s="8">
        <f>_xlfn.IFNA(VLOOKUP(SPECIES!AE59,Sheet1!$B$9:$C$13,2,FALSE),0)*$I36</f>
        <v>0</v>
      </c>
      <c r="X36" s="8">
        <f>_xlfn.IFNA(VLOOKUP(SPECIES!AF59,Sheet1!$B$9:$C$13,2,FALSE),0)*$I36</f>
        <v>0</v>
      </c>
      <c r="Y36" s="8">
        <f>_xlfn.IFNA(VLOOKUP(SPECIES!AG59,Sheet1!$B$9:$C$13,2,FALSE),0)*$I36</f>
        <v>0</v>
      </c>
      <c r="Z36" s="8">
        <f>_xlfn.IFNA(VLOOKUP(SPECIES!AH59,Sheet1!$B$9:$C$13,2,FALSE),0)*$I36</f>
        <v>0</v>
      </c>
      <c r="AA36" s="8">
        <f>_xlfn.IFNA(VLOOKUP(SPECIES!AI59,Sheet1!$B$9:$C$13,2,FALSE),0)*$I36</f>
        <v>0</v>
      </c>
      <c r="AB36" s="8">
        <f>_xlfn.IFNA(VLOOKUP(SPECIES!AJ59,Sheet1!$B$9:$C$13,2,FALSE),0)*$I36</f>
        <v>0</v>
      </c>
      <c r="AC36" s="8">
        <f>_xlfn.IFNA(VLOOKUP(SPECIES!AK59,Sheet1!$B$9:$C$13,2,FALSE),0)*$I36</f>
        <v>0</v>
      </c>
      <c r="AD36" s="8">
        <f>_xlfn.IFNA(VLOOKUP(SPECIES!AL59,Sheet1!$B$9:$C$13,2,FALSE),0)*$I36</f>
        <v>0</v>
      </c>
      <c r="AE36" s="8">
        <f>_xlfn.IFNA(VLOOKUP(SPECIES!AM59,Sheet1!$B$9:$C$13,2,FALSE),0)*$I36</f>
        <v>0</v>
      </c>
      <c r="AF36" s="8">
        <f>_xlfn.IFNA(VLOOKUP(SPECIES!AN59,Sheet1!$B$9:$C$13,2,FALSE),0)*$I36</f>
        <v>0</v>
      </c>
      <c r="AG36" s="8">
        <f>_xlfn.IFNA(VLOOKUP(SPECIES!AO59,Sheet1!$B$9:$C$13,2,FALSE),0)*$I36</f>
        <v>0</v>
      </c>
      <c r="AH36" s="8">
        <f>_xlfn.IFNA(VLOOKUP(SPECIES!AP59,Sheet1!$B$9:$C$13,2,FALSE),0)*$I36</f>
        <v>0</v>
      </c>
      <c r="AI36" s="8">
        <f>_xlfn.IFNA(VLOOKUP(SPECIES!AQ59,Sheet1!$B$9:$C$13,2,FALSE),0)*$I36</f>
        <v>0</v>
      </c>
      <c r="AJ36" s="8">
        <f>_xlfn.IFNA(VLOOKUP(SPECIES!AR59,Sheet1!$B$9:$C$13,2,FALSE),0)*$I36</f>
        <v>0</v>
      </c>
      <c r="AK36" s="8">
        <f>_xlfn.IFNA(VLOOKUP(SPECIES!AS59,Sheet1!$B$9:$C$13,2,FALSE),0)*$I36</f>
        <v>0</v>
      </c>
      <c r="AL36" s="8">
        <f>_xlfn.IFNA(VLOOKUP(SPECIES!AT59,Sheet1!$B$9:$C$13,2,FALSE),0)*$I36</f>
        <v>0</v>
      </c>
      <c r="AM36" s="8">
        <f>_xlfn.IFNA(VLOOKUP(SPECIES!AU59,Sheet1!$B$9:$C$13,2,FALSE),0)*$I36</f>
        <v>0</v>
      </c>
      <c r="AN36" s="8">
        <f>_xlfn.IFNA(VLOOKUP(SPECIES!AV59,Sheet1!$B$9:$C$13,2,FALSE),0)*$I36</f>
        <v>0</v>
      </c>
      <c r="AO36" s="8">
        <f>_xlfn.IFNA(VLOOKUP(SPECIES!AW59,Sheet1!$B$9:$C$13,2,FALSE),0)*$I36</f>
        <v>0</v>
      </c>
      <c r="AP36" s="8">
        <f>_xlfn.IFNA(VLOOKUP(SPECIES!AX59,Sheet1!$B$9:$C$13,2,FALSE),0)*$I36</f>
        <v>0</v>
      </c>
      <c r="AQ36" s="8">
        <f>_xlfn.IFNA(VLOOKUP(SPECIES!AY59,Sheet1!$B$9:$C$13,2,FALSE),0)*$I36</f>
        <v>0</v>
      </c>
      <c r="AR36" s="8">
        <f>_xlfn.IFNA(VLOOKUP(SPECIES!AZ59,Sheet1!$B$9:$C$13,2,FALSE),0)*$I36</f>
        <v>0</v>
      </c>
      <c r="AS36" s="8">
        <f>_xlfn.IFNA(VLOOKUP(SPECIES!BA59,Sheet1!$B$9:$C$13,2,FALSE),0)*$I36</f>
        <v>0</v>
      </c>
      <c r="AT36" s="8">
        <f>_xlfn.IFNA(VLOOKUP(SPECIES!BB59,Sheet1!$B$9:$C$13,2,FALSE),0)*$I36</f>
        <v>0</v>
      </c>
      <c r="AU36" s="8">
        <f>_xlfn.IFNA(VLOOKUP(SPECIES!BC59,Sheet1!$B$9:$C$13,2,FALSE),0)*$I36</f>
        <v>0</v>
      </c>
      <c r="AV36" s="8">
        <f>_xlfn.IFNA(VLOOKUP(SPECIES!BD59,Sheet1!$B$9:$C$13,2,FALSE),0)*$I36</f>
        <v>0</v>
      </c>
      <c r="AW36" s="8">
        <f>_xlfn.IFNA(VLOOKUP(SPECIES!BE59,Sheet1!$B$9:$C$13,2,FALSE),0)*$I36</f>
        <v>0</v>
      </c>
      <c r="AX36" s="8">
        <f>_xlfn.IFNA(VLOOKUP(SPECIES!BF59,Sheet1!$B$9:$C$13,2,FALSE),0)*$I36</f>
        <v>0</v>
      </c>
      <c r="AY36" s="8">
        <f>_xlfn.IFNA(VLOOKUP(SPECIES!BG59,Sheet1!$B$9:$C$13,2,FALSE),0)*$I36</f>
        <v>0</v>
      </c>
      <c r="AZ36" s="8">
        <f>_xlfn.IFNA(VLOOKUP(SPECIES!BH59,Sheet1!$B$9:$C$13,2,FALSE),0)*$I36</f>
        <v>0</v>
      </c>
      <c r="BA36" s="8">
        <f>_xlfn.IFNA(VLOOKUP(SPECIES!BI59,Sheet1!$B$9:$C$13,2,FALSE),0)*$I36</f>
        <v>0</v>
      </c>
      <c r="BB36" s="8">
        <f>_xlfn.IFNA(VLOOKUP(SPECIES!BJ59,Sheet1!$B$9:$C$13,2,FALSE),0)*$I36</f>
        <v>0</v>
      </c>
      <c r="BC36" s="8">
        <f>_xlfn.IFNA(VLOOKUP(SPECIES!BK59,Sheet1!$B$9:$C$13,2,FALSE),0)*$I36</f>
        <v>0</v>
      </c>
      <c r="BD36" s="8">
        <f>_xlfn.IFNA(VLOOKUP(SPECIES!BL59,Sheet1!$B$9:$C$13,2,FALSE),0)*$I36</f>
        <v>0</v>
      </c>
      <c r="BE36" s="8">
        <f>_xlfn.IFNA(VLOOKUP(SPECIES!BM59,Sheet1!$B$9:$C$13,2,FALSE),0)*$I36</f>
        <v>0</v>
      </c>
      <c r="BF36" s="8">
        <f>_xlfn.IFNA(VLOOKUP(SPECIES!BN59,Sheet1!$B$9:$C$13,2,FALSE),0)*$I36</f>
        <v>0</v>
      </c>
      <c r="BG36" s="89">
        <f>_xlfn.IFNA(VLOOKUP(SPECIES!BO59,Sheet1!$B$9:$C$13,2,FALSE),0)*$I36</f>
        <v>0</v>
      </c>
    </row>
    <row r="37" spans="8:59">
      <c r="H37" s="130"/>
      <c r="I37" s="89">
        <f>IF(SPECIES!C60="x",9,IF(SPECIES!D60="x",3,IF(SPECIES!E60="x",1,"")))</f>
        <v>1</v>
      </c>
      <c r="J37" s="88">
        <f>_xlfn.IFNA(VLOOKUP(SPECIES!R60,Sheet1!$B$9:$C$13,2,FALSE),0)*$I37</f>
        <v>0</v>
      </c>
      <c r="K37" s="8">
        <f>_xlfn.IFNA(VLOOKUP(SPECIES!S60,Sheet1!$B$9:$C$13,2,FALSE),0)*$I37</f>
        <v>0</v>
      </c>
      <c r="L37" s="8">
        <f>_xlfn.IFNA(VLOOKUP(SPECIES!T60,Sheet1!$B$9:$C$13,2,FALSE),0)*$I37</f>
        <v>0</v>
      </c>
      <c r="M37" s="8">
        <f>_xlfn.IFNA(VLOOKUP(SPECIES!U60,Sheet1!$B$9:$C$13,2,FALSE),0)*$I37</f>
        <v>0</v>
      </c>
      <c r="N37" s="8">
        <f>_xlfn.IFNA(VLOOKUP(SPECIES!V60,Sheet1!$B$9:$C$13,2,FALSE),0)*$I37</f>
        <v>0</v>
      </c>
      <c r="O37" s="8">
        <f>_xlfn.IFNA(VLOOKUP(SPECIES!W60,Sheet1!$B$9:$C$13,2,FALSE),0)*$I37</f>
        <v>0</v>
      </c>
      <c r="P37" s="8">
        <f>_xlfn.IFNA(VLOOKUP(SPECIES!X60,Sheet1!$B$9:$C$13,2,FALSE),0)*$I37</f>
        <v>0</v>
      </c>
      <c r="Q37" s="8">
        <f>_xlfn.IFNA(VLOOKUP(SPECIES!Y60,Sheet1!$B$9:$C$13,2,FALSE),0)*$I37</f>
        <v>0</v>
      </c>
      <c r="R37" s="8">
        <f>_xlfn.IFNA(VLOOKUP(SPECIES!Z60,Sheet1!$B$9:$C$13,2,FALSE),0)*$I37</f>
        <v>0</v>
      </c>
      <c r="S37" s="8">
        <f>_xlfn.IFNA(VLOOKUP(SPECIES!AA60,Sheet1!$B$9:$C$13,2,FALSE),0)*$I37</f>
        <v>0</v>
      </c>
      <c r="T37" s="8">
        <f>_xlfn.IFNA(VLOOKUP(SPECIES!AB60,Sheet1!$B$9:$C$13,2,FALSE),0)*$I37</f>
        <v>0</v>
      </c>
      <c r="U37" s="8">
        <f>_xlfn.IFNA(VLOOKUP(SPECIES!AC60,Sheet1!$B$9:$C$13,2,FALSE),0)*$I37</f>
        <v>0</v>
      </c>
      <c r="V37" s="8">
        <f>_xlfn.IFNA(VLOOKUP(SPECIES!AD60,Sheet1!$B$9:$C$13,2,FALSE),0)*$I37</f>
        <v>0</v>
      </c>
      <c r="W37" s="8">
        <f>_xlfn.IFNA(VLOOKUP(SPECIES!AE60,Sheet1!$B$9:$C$13,2,FALSE),0)*$I37</f>
        <v>0</v>
      </c>
      <c r="X37" s="8">
        <f>_xlfn.IFNA(VLOOKUP(SPECIES!AF60,Sheet1!$B$9:$C$13,2,FALSE),0)*$I37</f>
        <v>0</v>
      </c>
      <c r="Y37" s="8">
        <f>_xlfn.IFNA(VLOOKUP(SPECIES!AG60,Sheet1!$B$9:$C$13,2,FALSE),0)*$I37</f>
        <v>0</v>
      </c>
      <c r="Z37" s="8">
        <f>_xlfn.IFNA(VLOOKUP(SPECIES!AH60,Sheet1!$B$9:$C$13,2,FALSE),0)*$I37</f>
        <v>0</v>
      </c>
      <c r="AA37" s="8">
        <f>_xlfn.IFNA(VLOOKUP(SPECIES!AI60,Sheet1!$B$9:$C$13,2,FALSE),0)*$I37</f>
        <v>0</v>
      </c>
      <c r="AB37" s="8">
        <f>_xlfn.IFNA(VLOOKUP(SPECIES!AJ60,Sheet1!$B$9:$C$13,2,FALSE),0)*$I37</f>
        <v>0</v>
      </c>
      <c r="AC37" s="8">
        <f>_xlfn.IFNA(VLOOKUP(SPECIES!AK60,Sheet1!$B$9:$C$13,2,FALSE),0)*$I37</f>
        <v>0</v>
      </c>
      <c r="AD37" s="8">
        <f>_xlfn.IFNA(VLOOKUP(SPECIES!AL60,Sheet1!$B$9:$C$13,2,FALSE),0)*$I37</f>
        <v>0</v>
      </c>
      <c r="AE37" s="8">
        <f>_xlfn.IFNA(VLOOKUP(SPECIES!AM60,Sheet1!$B$9:$C$13,2,FALSE),0)*$I37</f>
        <v>0</v>
      </c>
      <c r="AF37" s="8">
        <f>_xlfn.IFNA(VLOOKUP(SPECIES!AN60,Sheet1!$B$9:$C$13,2,FALSE),0)*$I37</f>
        <v>0</v>
      </c>
      <c r="AG37" s="8">
        <f>_xlfn.IFNA(VLOOKUP(SPECIES!AO60,Sheet1!$B$9:$C$13,2,FALSE),0)*$I37</f>
        <v>0</v>
      </c>
      <c r="AH37" s="8">
        <f>_xlfn.IFNA(VLOOKUP(SPECIES!AP60,Sheet1!$B$9:$C$13,2,FALSE),0)*$I37</f>
        <v>0</v>
      </c>
      <c r="AI37" s="8">
        <f>_xlfn.IFNA(VLOOKUP(SPECIES!AQ60,Sheet1!$B$9:$C$13,2,FALSE),0)*$I37</f>
        <v>0</v>
      </c>
      <c r="AJ37" s="8">
        <f>_xlfn.IFNA(VLOOKUP(SPECIES!AR60,Sheet1!$B$9:$C$13,2,FALSE),0)*$I37</f>
        <v>0</v>
      </c>
      <c r="AK37" s="8">
        <f>_xlfn.IFNA(VLOOKUP(SPECIES!AS60,Sheet1!$B$9:$C$13,2,FALSE),0)*$I37</f>
        <v>0</v>
      </c>
      <c r="AL37" s="8">
        <f>_xlfn.IFNA(VLOOKUP(SPECIES!AT60,Sheet1!$B$9:$C$13,2,FALSE),0)*$I37</f>
        <v>0</v>
      </c>
      <c r="AM37" s="8">
        <f>_xlfn.IFNA(VLOOKUP(SPECIES!AU60,Sheet1!$B$9:$C$13,2,FALSE),0)*$I37</f>
        <v>0</v>
      </c>
      <c r="AN37" s="8">
        <f>_xlfn.IFNA(VLOOKUP(SPECIES!AV60,Sheet1!$B$9:$C$13,2,FALSE),0)*$I37</f>
        <v>0</v>
      </c>
      <c r="AO37" s="8">
        <f>_xlfn.IFNA(VLOOKUP(SPECIES!AW60,Sheet1!$B$9:$C$13,2,FALSE),0)*$I37</f>
        <v>0</v>
      </c>
      <c r="AP37" s="8">
        <f>_xlfn.IFNA(VLOOKUP(SPECIES!AX60,Sheet1!$B$9:$C$13,2,FALSE),0)*$I37</f>
        <v>0</v>
      </c>
      <c r="AQ37" s="8">
        <f>_xlfn.IFNA(VLOOKUP(SPECIES!AY60,Sheet1!$B$9:$C$13,2,FALSE),0)*$I37</f>
        <v>0</v>
      </c>
      <c r="AR37" s="8">
        <f>_xlfn.IFNA(VLOOKUP(SPECIES!AZ60,Sheet1!$B$9:$C$13,2,FALSE),0)*$I37</f>
        <v>0</v>
      </c>
      <c r="AS37" s="8">
        <f>_xlfn.IFNA(VLOOKUP(SPECIES!BA60,Sheet1!$B$9:$C$13,2,FALSE),0)*$I37</f>
        <v>0</v>
      </c>
      <c r="AT37" s="8">
        <f>_xlfn.IFNA(VLOOKUP(SPECIES!BB60,Sheet1!$B$9:$C$13,2,FALSE),0)*$I37</f>
        <v>0</v>
      </c>
      <c r="AU37" s="8">
        <f>_xlfn.IFNA(VLOOKUP(SPECIES!BC60,Sheet1!$B$9:$C$13,2,FALSE),0)*$I37</f>
        <v>0</v>
      </c>
      <c r="AV37" s="8">
        <f>_xlfn.IFNA(VLOOKUP(SPECIES!BD60,Sheet1!$B$9:$C$13,2,FALSE),0)*$I37</f>
        <v>0</v>
      </c>
      <c r="AW37" s="8">
        <f>_xlfn.IFNA(VLOOKUP(SPECIES!BE60,Sheet1!$B$9:$C$13,2,FALSE),0)*$I37</f>
        <v>0</v>
      </c>
      <c r="AX37" s="8">
        <f>_xlfn.IFNA(VLOOKUP(SPECIES!BF60,Sheet1!$B$9:$C$13,2,FALSE),0)*$I37</f>
        <v>0</v>
      </c>
      <c r="AY37" s="8">
        <f>_xlfn.IFNA(VLOOKUP(SPECIES!BG60,Sheet1!$B$9:$C$13,2,FALSE),0)*$I37</f>
        <v>0</v>
      </c>
      <c r="AZ37" s="8">
        <f>_xlfn.IFNA(VLOOKUP(SPECIES!BH60,Sheet1!$B$9:$C$13,2,FALSE),0)*$I37</f>
        <v>0</v>
      </c>
      <c r="BA37" s="8">
        <f>_xlfn.IFNA(VLOOKUP(SPECIES!BI60,Sheet1!$B$9:$C$13,2,FALSE),0)*$I37</f>
        <v>0</v>
      </c>
      <c r="BB37" s="8">
        <f>_xlfn.IFNA(VLOOKUP(SPECIES!BJ60,Sheet1!$B$9:$C$13,2,FALSE),0)*$I37</f>
        <v>0</v>
      </c>
      <c r="BC37" s="8">
        <f>_xlfn.IFNA(VLOOKUP(SPECIES!BK60,Sheet1!$B$9:$C$13,2,FALSE),0)*$I37</f>
        <v>0</v>
      </c>
      <c r="BD37" s="8">
        <f>_xlfn.IFNA(VLOOKUP(SPECIES!BL60,Sheet1!$B$9:$C$13,2,FALSE),0)*$I37</f>
        <v>0</v>
      </c>
      <c r="BE37" s="8">
        <f>_xlfn.IFNA(VLOOKUP(SPECIES!BM60,Sheet1!$B$9:$C$13,2,FALSE),0)*$I37</f>
        <v>0</v>
      </c>
      <c r="BF37" s="8">
        <f>_xlfn.IFNA(VLOOKUP(SPECIES!BN60,Sheet1!$B$9:$C$13,2,FALSE),0)*$I37</f>
        <v>0</v>
      </c>
      <c r="BG37" s="89">
        <f>_xlfn.IFNA(VLOOKUP(SPECIES!BO60,Sheet1!$B$9:$C$13,2,FALSE),0)*$I37</f>
        <v>0</v>
      </c>
    </row>
    <row r="38" spans="8:59">
      <c r="H38" s="130"/>
      <c r="I38" s="89">
        <f>IF(SPECIES!C61="x",9,IF(SPECIES!D61="x",3,IF(SPECIES!E61="x",1,"")))</f>
        <v>9</v>
      </c>
      <c r="J38" s="88">
        <f>_xlfn.IFNA(VLOOKUP(SPECIES!R61,Sheet1!$B$9:$C$13,2,FALSE),0)*$I38</f>
        <v>0</v>
      </c>
      <c r="K38" s="8">
        <f>_xlfn.IFNA(VLOOKUP(SPECIES!S61,Sheet1!$B$9:$C$13,2,FALSE),0)*$I38</f>
        <v>0</v>
      </c>
      <c r="L38" s="8">
        <f>_xlfn.IFNA(VLOOKUP(SPECIES!T61,Sheet1!$B$9:$C$13,2,FALSE),0)*$I38</f>
        <v>0</v>
      </c>
      <c r="M38" s="8">
        <f>_xlfn.IFNA(VLOOKUP(SPECIES!U61,Sheet1!$B$9:$C$13,2,FALSE),0)*$I38</f>
        <v>0</v>
      </c>
      <c r="N38" s="8">
        <f>_xlfn.IFNA(VLOOKUP(SPECIES!V61,Sheet1!$B$9:$C$13,2,FALSE),0)*$I38</f>
        <v>0</v>
      </c>
      <c r="O38" s="8">
        <f>_xlfn.IFNA(VLOOKUP(SPECIES!W61,Sheet1!$B$9:$C$13,2,FALSE),0)*$I38</f>
        <v>0</v>
      </c>
      <c r="P38" s="8">
        <f>_xlfn.IFNA(VLOOKUP(SPECIES!X61,Sheet1!$B$9:$C$13,2,FALSE),0)*$I38</f>
        <v>0</v>
      </c>
      <c r="Q38" s="8">
        <f>_xlfn.IFNA(VLOOKUP(SPECIES!Y61,Sheet1!$B$9:$C$13,2,FALSE),0)*$I38</f>
        <v>0</v>
      </c>
      <c r="R38" s="8">
        <f>_xlfn.IFNA(VLOOKUP(SPECIES!Z61,Sheet1!$B$9:$C$13,2,FALSE),0)*$I38</f>
        <v>0</v>
      </c>
      <c r="S38" s="8">
        <f>_xlfn.IFNA(VLOOKUP(SPECIES!AA61,Sheet1!$B$9:$C$13,2,FALSE),0)*$I38</f>
        <v>0</v>
      </c>
      <c r="T38" s="8">
        <f>_xlfn.IFNA(VLOOKUP(SPECIES!AB61,Sheet1!$B$9:$C$13,2,FALSE),0)*$I38</f>
        <v>0</v>
      </c>
      <c r="U38" s="8">
        <f>_xlfn.IFNA(VLOOKUP(SPECIES!AC61,Sheet1!$B$9:$C$13,2,FALSE),0)*$I38</f>
        <v>0</v>
      </c>
      <c r="V38" s="8">
        <f>_xlfn.IFNA(VLOOKUP(SPECIES!AD61,Sheet1!$B$9:$C$13,2,FALSE),0)*$I38</f>
        <v>0</v>
      </c>
      <c r="W38" s="8">
        <f>_xlfn.IFNA(VLOOKUP(SPECIES!AE61,Sheet1!$B$9:$C$13,2,FALSE),0)*$I38</f>
        <v>0</v>
      </c>
      <c r="X38" s="8">
        <f>_xlfn.IFNA(VLOOKUP(SPECIES!AF61,Sheet1!$B$9:$C$13,2,FALSE),0)*$I38</f>
        <v>0</v>
      </c>
      <c r="Y38" s="8">
        <f>_xlfn.IFNA(VLOOKUP(SPECIES!AG61,Sheet1!$B$9:$C$13,2,FALSE),0)*$I38</f>
        <v>0</v>
      </c>
      <c r="Z38" s="8">
        <f>_xlfn.IFNA(VLOOKUP(SPECIES!AH61,Sheet1!$B$9:$C$13,2,FALSE),0)*$I38</f>
        <v>0</v>
      </c>
      <c r="AA38" s="8">
        <f>_xlfn.IFNA(VLOOKUP(SPECIES!AI61,Sheet1!$B$9:$C$13,2,FALSE),0)*$I38</f>
        <v>0</v>
      </c>
      <c r="AB38" s="8">
        <f>_xlfn.IFNA(VLOOKUP(SPECIES!AJ61,Sheet1!$B$9:$C$13,2,FALSE),0)*$I38</f>
        <v>0</v>
      </c>
      <c r="AC38" s="8">
        <f>_xlfn.IFNA(VLOOKUP(SPECIES!AK61,Sheet1!$B$9:$C$13,2,FALSE),0)*$I38</f>
        <v>0</v>
      </c>
      <c r="AD38" s="8">
        <f>_xlfn.IFNA(VLOOKUP(SPECIES!AL61,Sheet1!$B$9:$C$13,2,FALSE),0)*$I38</f>
        <v>0</v>
      </c>
      <c r="AE38" s="8">
        <f>_xlfn.IFNA(VLOOKUP(SPECIES!AM61,Sheet1!$B$9:$C$13,2,FALSE),0)*$I38</f>
        <v>0</v>
      </c>
      <c r="AF38" s="8">
        <f>_xlfn.IFNA(VLOOKUP(SPECIES!AN61,Sheet1!$B$9:$C$13,2,FALSE),0)*$I38</f>
        <v>0</v>
      </c>
      <c r="AG38" s="8">
        <f>_xlfn.IFNA(VLOOKUP(SPECIES!AO61,Sheet1!$B$9:$C$13,2,FALSE),0)*$I38</f>
        <v>0</v>
      </c>
      <c r="AH38" s="8">
        <f>_xlfn.IFNA(VLOOKUP(SPECIES!AP61,Sheet1!$B$9:$C$13,2,FALSE),0)*$I38</f>
        <v>0</v>
      </c>
      <c r="AI38" s="8">
        <f>_xlfn.IFNA(VLOOKUP(SPECIES!AQ61,Sheet1!$B$9:$C$13,2,FALSE),0)*$I38</f>
        <v>0</v>
      </c>
      <c r="AJ38" s="8">
        <f>_xlfn.IFNA(VLOOKUP(SPECIES!AR61,Sheet1!$B$9:$C$13,2,FALSE),0)*$I38</f>
        <v>0</v>
      </c>
      <c r="AK38" s="8">
        <f>_xlfn.IFNA(VLOOKUP(SPECIES!AS61,Sheet1!$B$9:$C$13,2,FALSE),0)*$I38</f>
        <v>0</v>
      </c>
      <c r="AL38" s="8">
        <f>_xlfn.IFNA(VLOOKUP(SPECIES!AT61,Sheet1!$B$9:$C$13,2,FALSE),0)*$I38</f>
        <v>0</v>
      </c>
      <c r="AM38" s="8">
        <f>_xlfn.IFNA(VLOOKUP(SPECIES!AU61,Sheet1!$B$9:$C$13,2,FALSE),0)*$I38</f>
        <v>0</v>
      </c>
      <c r="AN38" s="8">
        <f>_xlfn.IFNA(VLOOKUP(SPECIES!AV61,Sheet1!$B$9:$C$13,2,FALSE),0)*$I38</f>
        <v>0</v>
      </c>
      <c r="AO38" s="8">
        <f>_xlfn.IFNA(VLOOKUP(SPECIES!AW61,Sheet1!$B$9:$C$13,2,FALSE),0)*$I38</f>
        <v>0</v>
      </c>
      <c r="AP38" s="8">
        <f>_xlfn.IFNA(VLOOKUP(SPECIES!AX61,Sheet1!$B$9:$C$13,2,FALSE),0)*$I38</f>
        <v>0</v>
      </c>
      <c r="AQ38" s="8">
        <f>_xlfn.IFNA(VLOOKUP(SPECIES!AY61,Sheet1!$B$9:$C$13,2,FALSE),0)*$I38</f>
        <v>0</v>
      </c>
      <c r="AR38" s="8">
        <f>_xlfn.IFNA(VLOOKUP(SPECIES!AZ61,Sheet1!$B$9:$C$13,2,FALSE),0)*$I38</f>
        <v>0</v>
      </c>
      <c r="AS38" s="8">
        <f>_xlfn.IFNA(VLOOKUP(SPECIES!BA61,Sheet1!$B$9:$C$13,2,FALSE),0)*$I38</f>
        <v>0</v>
      </c>
      <c r="AT38" s="8">
        <f>_xlfn.IFNA(VLOOKUP(SPECIES!BB61,Sheet1!$B$9:$C$13,2,FALSE),0)*$I38</f>
        <v>0</v>
      </c>
      <c r="AU38" s="8">
        <f>_xlfn.IFNA(VLOOKUP(SPECIES!BC61,Sheet1!$B$9:$C$13,2,FALSE),0)*$I38</f>
        <v>0</v>
      </c>
      <c r="AV38" s="8">
        <f>_xlfn.IFNA(VLOOKUP(SPECIES!BD61,Sheet1!$B$9:$C$13,2,FALSE),0)*$I38</f>
        <v>0</v>
      </c>
      <c r="AW38" s="8">
        <f>_xlfn.IFNA(VLOOKUP(SPECIES!BE61,Sheet1!$B$9:$C$13,2,FALSE),0)*$I38</f>
        <v>0</v>
      </c>
      <c r="AX38" s="8">
        <f>_xlfn.IFNA(VLOOKUP(SPECIES!BF61,Sheet1!$B$9:$C$13,2,FALSE),0)*$I38</f>
        <v>0</v>
      </c>
      <c r="AY38" s="8">
        <f>_xlfn.IFNA(VLOOKUP(SPECIES!BG61,Sheet1!$B$9:$C$13,2,FALSE),0)*$I38</f>
        <v>0</v>
      </c>
      <c r="AZ38" s="8">
        <f>_xlfn.IFNA(VLOOKUP(SPECIES!BH61,Sheet1!$B$9:$C$13,2,FALSE),0)*$I38</f>
        <v>0</v>
      </c>
      <c r="BA38" s="8">
        <f>_xlfn.IFNA(VLOOKUP(SPECIES!BI61,Sheet1!$B$9:$C$13,2,FALSE),0)*$I38</f>
        <v>0</v>
      </c>
      <c r="BB38" s="8">
        <f>_xlfn.IFNA(VLOOKUP(SPECIES!BJ61,Sheet1!$B$9:$C$13,2,FALSE),0)*$I38</f>
        <v>0</v>
      </c>
      <c r="BC38" s="8">
        <f>_xlfn.IFNA(VLOOKUP(SPECIES!BK61,Sheet1!$B$9:$C$13,2,FALSE),0)*$I38</f>
        <v>0</v>
      </c>
      <c r="BD38" s="8">
        <f>_xlfn.IFNA(VLOOKUP(SPECIES!BL61,Sheet1!$B$9:$C$13,2,FALSE),0)*$I38</f>
        <v>0</v>
      </c>
      <c r="BE38" s="8">
        <f>_xlfn.IFNA(VLOOKUP(SPECIES!BM61,Sheet1!$B$9:$C$13,2,FALSE),0)*$I38</f>
        <v>0</v>
      </c>
      <c r="BF38" s="8">
        <f>_xlfn.IFNA(VLOOKUP(SPECIES!BN61,Sheet1!$B$9:$C$13,2,FALSE),0)*$I38</f>
        <v>0</v>
      </c>
      <c r="BG38" s="89">
        <f>_xlfn.IFNA(VLOOKUP(SPECIES!BO61,Sheet1!$B$9:$C$13,2,FALSE),0)*$I38</f>
        <v>0</v>
      </c>
    </row>
    <row r="39" spans="8:59">
      <c r="H39" s="130"/>
      <c r="I39" s="89">
        <f>IF(SPECIES!C62="x",9,IF(SPECIES!D62="x",3,IF(SPECIES!E62="x",1,"")))</f>
        <v>3</v>
      </c>
      <c r="J39" s="88">
        <f>_xlfn.IFNA(VLOOKUP(SPECIES!R62,Sheet1!$B$9:$C$13,2,FALSE),0)*$I39</f>
        <v>0</v>
      </c>
      <c r="K39" s="8">
        <f>_xlfn.IFNA(VLOOKUP(SPECIES!S62,Sheet1!$B$9:$C$13,2,FALSE),0)*$I39</f>
        <v>0</v>
      </c>
      <c r="L39" s="8">
        <f>_xlfn.IFNA(VLOOKUP(SPECIES!T62,Sheet1!$B$9:$C$13,2,FALSE),0)*$I39</f>
        <v>0</v>
      </c>
      <c r="M39" s="8">
        <f>_xlfn.IFNA(VLOOKUP(SPECIES!U62,Sheet1!$B$9:$C$13,2,FALSE),0)*$I39</f>
        <v>0</v>
      </c>
      <c r="N39" s="8">
        <f>_xlfn.IFNA(VLOOKUP(SPECIES!V62,Sheet1!$B$9:$C$13,2,FALSE),0)*$I39</f>
        <v>0</v>
      </c>
      <c r="O39" s="8">
        <f>_xlfn.IFNA(VLOOKUP(SPECIES!W62,Sheet1!$B$9:$C$13,2,FALSE),0)*$I39</f>
        <v>0</v>
      </c>
      <c r="P39" s="8">
        <f>_xlfn.IFNA(VLOOKUP(SPECIES!X62,Sheet1!$B$9:$C$13,2,FALSE),0)*$I39</f>
        <v>0</v>
      </c>
      <c r="Q39" s="8">
        <f>_xlfn.IFNA(VLOOKUP(SPECIES!Y62,Sheet1!$B$9:$C$13,2,FALSE),0)*$I39</f>
        <v>0</v>
      </c>
      <c r="R39" s="8">
        <f>_xlfn.IFNA(VLOOKUP(SPECIES!Z62,Sheet1!$B$9:$C$13,2,FALSE),0)*$I39</f>
        <v>0</v>
      </c>
      <c r="S39" s="8">
        <f>_xlfn.IFNA(VLOOKUP(SPECIES!AA62,Sheet1!$B$9:$C$13,2,FALSE),0)*$I39</f>
        <v>0</v>
      </c>
      <c r="T39" s="8">
        <f>_xlfn.IFNA(VLOOKUP(SPECIES!AB62,Sheet1!$B$9:$C$13,2,FALSE),0)*$I39</f>
        <v>0</v>
      </c>
      <c r="U39" s="8">
        <f>_xlfn.IFNA(VLOOKUP(SPECIES!AC62,Sheet1!$B$9:$C$13,2,FALSE),0)*$I39</f>
        <v>0</v>
      </c>
      <c r="V39" s="8">
        <f>_xlfn.IFNA(VLOOKUP(SPECIES!AD62,Sheet1!$B$9:$C$13,2,FALSE),0)*$I39</f>
        <v>0</v>
      </c>
      <c r="W39" s="8">
        <f>_xlfn.IFNA(VLOOKUP(SPECIES!AE62,Sheet1!$B$9:$C$13,2,FALSE),0)*$I39</f>
        <v>0</v>
      </c>
      <c r="X39" s="8">
        <f>_xlfn.IFNA(VLOOKUP(SPECIES!AF62,Sheet1!$B$9:$C$13,2,FALSE),0)*$I39</f>
        <v>0</v>
      </c>
      <c r="Y39" s="8">
        <f>_xlfn.IFNA(VLOOKUP(SPECIES!AG62,Sheet1!$B$9:$C$13,2,FALSE),0)*$I39</f>
        <v>0</v>
      </c>
      <c r="Z39" s="8">
        <f>_xlfn.IFNA(VLOOKUP(SPECIES!AH62,Sheet1!$B$9:$C$13,2,FALSE),0)*$I39</f>
        <v>0</v>
      </c>
      <c r="AA39" s="8">
        <f>_xlfn.IFNA(VLOOKUP(SPECIES!AI62,Sheet1!$B$9:$C$13,2,FALSE),0)*$I39</f>
        <v>0</v>
      </c>
      <c r="AB39" s="8">
        <f>_xlfn.IFNA(VLOOKUP(SPECIES!AJ62,Sheet1!$B$9:$C$13,2,FALSE),0)*$I39</f>
        <v>0</v>
      </c>
      <c r="AC39" s="8">
        <f>_xlfn.IFNA(VLOOKUP(SPECIES!AK62,Sheet1!$B$9:$C$13,2,FALSE),0)*$I39</f>
        <v>0</v>
      </c>
      <c r="AD39" s="8">
        <f>_xlfn.IFNA(VLOOKUP(SPECIES!AL62,Sheet1!$B$9:$C$13,2,FALSE),0)*$I39</f>
        <v>0</v>
      </c>
      <c r="AE39" s="8">
        <f>_xlfn.IFNA(VLOOKUP(SPECIES!AM62,Sheet1!$B$9:$C$13,2,FALSE),0)*$I39</f>
        <v>0</v>
      </c>
      <c r="AF39" s="8">
        <f>_xlfn.IFNA(VLOOKUP(SPECIES!AN62,Sheet1!$B$9:$C$13,2,FALSE),0)*$I39</f>
        <v>0</v>
      </c>
      <c r="AG39" s="8">
        <f>_xlfn.IFNA(VLOOKUP(SPECIES!AO62,Sheet1!$B$9:$C$13,2,FALSE),0)*$I39</f>
        <v>0</v>
      </c>
      <c r="AH39" s="8">
        <f>_xlfn.IFNA(VLOOKUP(SPECIES!AP62,Sheet1!$B$9:$C$13,2,FALSE),0)*$I39</f>
        <v>0</v>
      </c>
      <c r="AI39" s="8">
        <f>_xlfn.IFNA(VLOOKUP(SPECIES!AQ62,Sheet1!$B$9:$C$13,2,FALSE),0)*$I39</f>
        <v>0</v>
      </c>
      <c r="AJ39" s="8">
        <f>_xlfn.IFNA(VLOOKUP(SPECIES!AR62,Sheet1!$B$9:$C$13,2,FALSE),0)*$I39</f>
        <v>0</v>
      </c>
      <c r="AK39" s="8">
        <f>_xlfn.IFNA(VLOOKUP(SPECIES!AS62,Sheet1!$B$9:$C$13,2,FALSE),0)*$I39</f>
        <v>0</v>
      </c>
      <c r="AL39" s="8">
        <f>_xlfn.IFNA(VLOOKUP(SPECIES!AT62,Sheet1!$B$9:$C$13,2,FALSE),0)*$I39</f>
        <v>0</v>
      </c>
      <c r="AM39" s="8">
        <f>_xlfn.IFNA(VLOOKUP(SPECIES!AU62,Sheet1!$B$9:$C$13,2,FALSE),0)*$I39</f>
        <v>0</v>
      </c>
      <c r="AN39" s="8">
        <f>_xlfn.IFNA(VLOOKUP(SPECIES!AV62,Sheet1!$B$9:$C$13,2,FALSE),0)*$I39</f>
        <v>0</v>
      </c>
      <c r="AO39" s="8">
        <f>_xlfn.IFNA(VLOOKUP(SPECIES!AW62,Sheet1!$B$9:$C$13,2,FALSE),0)*$I39</f>
        <v>0</v>
      </c>
      <c r="AP39" s="8">
        <f>_xlfn.IFNA(VLOOKUP(SPECIES!AX62,Sheet1!$B$9:$C$13,2,FALSE),0)*$I39</f>
        <v>0</v>
      </c>
      <c r="AQ39" s="8">
        <f>_xlfn.IFNA(VLOOKUP(SPECIES!AY62,Sheet1!$B$9:$C$13,2,FALSE),0)*$I39</f>
        <v>0</v>
      </c>
      <c r="AR39" s="8">
        <f>_xlfn.IFNA(VLOOKUP(SPECIES!AZ62,Sheet1!$B$9:$C$13,2,FALSE),0)*$I39</f>
        <v>0</v>
      </c>
      <c r="AS39" s="8">
        <f>_xlfn.IFNA(VLOOKUP(SPECIES!BA62,Sheet1!$B$9:$C$13,2,FALSE),0)*$I39</f>
        <v>0</v>
      </c>
      <c r="AT39" s="8">
        <f>_xlfn.IFNA(VLOOKUP(SPECIES!BB62,Sheet1!$B$9:$C$13,2,FALSE),0)*$I39</f>
        <v>0</v>
      </c>
      <c r="AU39" s="8">
        <f>_xlfn.IFNA(VLOOKUP(SPECIES!BC62,Sheet1!$B$9:$C$13,2,FALSE),0)*$I39</f>
        <v>0</v>
      </c>
      <c r="AV39" s="8">
        <f>_xlfn.IFNA(VLOOKUP(SPECIES!BD62,Sheet1!$B$9:$C$13,2,FALSE),0)*$I39</f>
        <v>0</v>
      </c>
      <c r="AW39" s="8">
        <f>_xlfn.IFNA(VLOOKUP(SPECIES!BE62,Sheet1!$B$9:$C$13,2,FALSE),0)*$I39</f>
        <v>0</v>
      </c>
      <c r="AX39" s="8">
        <f>_xlfn.IFNA(VLOOKUP(SPECIES!BF62,Sheet1!$B$9:$C$13,2,FALSE),0)*$I39</f>
        <v>0</v>
      </c>
      <c r="AY39" s="8">
        <f>_xlfn.IFNA(VLOOKUP(SPECIES!BG62,Sheet1!$B$9:$C$13,2,FALSE),0)*$I39</f>
        <v>0</v>
      </c>
      <c r="AZ39" s="8">
        <f>_xlfn.IFNA(VLOOKUP(SPECIES!BH62,Sheet1!$B$9:$C$13,2,FALSE),0)*$I39</f>
        <v>0</v>
      </c>
      <c r="BA39" s="8">
        <f>_xlfn.IFNA(VLOOKUP(SPECIES!BI62,Sheet1!$B$9:$C$13,2,FALSE),0)*$I39</f>
        <v>0</v>
      </c>
      <c r="BB39" s="8">
        <f>_xlfn.IFNA(VLOOKUP(SPECIES!BJ62,Sheet1!$B$9:$C$13,2,FALSE),0)*$I39</f>
        <v>0</v>
      </c>
      <c r="BC39" s="8">
        <f>_xlfn.IFNA(VLOOKUP(SPECIES!BK62,Sheet1!$B$9:$C$13,2,FALSE),0)*$I39</f>
        <v>0</v>
      </c>
      <c r="BD39" s="8">
        <f>_xlfn.IFNA(VLOOKUP(SPECIES!BL62,Sheet1!$B$9:$C$13,2,FALSE),0)*$I39</f>
        <v>0</v>
      </c>
      <c r="BE39" s="8">
        <f>_xlfn.IFNA(VLOOKUP(SPECIES!BM62,Sheet1!$B$9:$C$13,2,FALSE),0)*$I39</f>
        <v>0</v>
      </c>
      <c r="BF39" s="8">
        <f>_xlfn.IFNA(VLOOKUP(SPECIES!BN62,Sheet1!$B$9:$C$13,2,FALSE),0)*$I39</f>
        <v>0</v>
      </c>
      <c r="BG39" s="89">
        <f>_xlfn.IFNA(VLOOKUP(SPECIES!BO62,Sheet1!$B$9:$C$13,2,FALSE),0)*$I39</f>
        <v>0</v>
      </c>
    </row>
    <row r="40" spans="8:59">
      <c r="H40" s="130"/>
      <c r="I40" s="89">
        <f>IF(SPECIES!C63="x",9,IF(SPECIES!D63="x",3,IF(SPECIES!E63="x",1,"")))</f>
        <v>3</v>
      </c>
      <c r="J40" s="88">
        <f>_xlfn.IFNA(VLOOKUP(SPECIES!R63,Sheet1!$B$9:$C$13,2,FALSE),0)*$I40</f>
        <v>0</v>
      </c>
      <c r="K40" s="8">
        <f>_xlfn.IFNA(VLOOKUP(SPECIES!S63,Sheet1!$B$9:$C$13,2,FALSE),0)*$I40</f>
        <v>0</v>
      </c>
      <c r="L40" s="8">
        <f>_xlfn.IFNA(VLOOKUP(SPECIES!T63,Sheet1!$B$9:$C$13,2,FALSE),0)*$I40</f>
        <v>0</v>
      </c>
      <c r="M40" s="8">
        <f>_xlfn.IFNA(VLOOKUP(SPECIES!U63,Sheet1!$B$9:$C$13,2,FALSE),0)*$I40</f>
        <v>0</v>
      </c>
      <c r="N40" s="8">
        <f>_xlfn.IFNA(VLOOKUP(SPECIES!V63,Sheet1!$B$9:$C$13,2,FALSE),0)*$I40</f>
        <v>0</v>
      </c>
      <c r="O40" s="8">
        <f>_xlfn.IFNA(VLOOKUP(SPECIES!W63,Sheet1!$B$9:$C$13,2,FALSE),0)*$I40</f>
        <v>0</v>
      </c>
      <c r="P40" s="8">
        <f>_xlfn.IFNA(VLOOKUP(SPECIES!X63,Sheet1!$B$9:$C$13,2,FALSE),0)*$I40</f>
        <v>0</v>
      </c>
      <c r="Q40" s="8">
        <f>_xlfn.IFNA(VLOOKUP(SPECIES!Y63,Sheet1!$B$9:$C$13,2,FALSE),0)*$I40</f>
        <v>0</v>
      </c>
      <c r="R40" s="8">
        <f>_xlfn.IFNA(VLOOKUP(SPECIES!Z63,Sheet1!$B$9:$C$13,2,FALSE),0)*$I40</f>
        <v>0</v>
      </c>
      <c r="S40" s="8">
        <f>_xlfn.IFNA(VLOOKUP(SPECIES!AA63,Sheet1!$B$9:$C$13,2,FALSE),0)*$I40</f>
        <v>0</v>
      </c>
      <c r="T40" s="8">
        <f>_xlfn.IFNA(VLOOKUP(SPECIES!AB63,Sheet1!$B$9:$C$13,2,FALSE),0)*$I40</f>
        <v>0</v>
      </c>
      <c r="U40" s="8">
        <f>_xlfn.IFNA(VLOOKUP(SPECIES!AC63,Sheet1!$B$9:$C$13,2,FALSE),0)*$I40</f>
        <v>0</v>
      </c>
      <c r="V40" s="8">
        <f>_xlfn.IFNA(VLOOKUP(SPECIES!AD63,Sheet1!$B$9:$C$13,2,FALSE),0)*$I40</f>
        <v>0</v>
      </c>
      <c r="W40" s="8">
        <f>_xlfn.IFNA(VLOOKUP(SPECIES!AE63,Sheet1!$B$9:$C$13,2,FALSE),0)*$I40</f>
        <v>0</v>
      </c>
      <c r="X40" s="8">
        <f>_xlfn.IFNA(VLOOKUP(SPECIES!AF63,Sheet1!$B$9:$C$13,2,FALSE),0)*$I40</f>
        <v>0</v>
      </c>
      <c r="Y40" s="8">
        <f>_xlfn.IFNA(VLOOKUP(SPECIES!AG63,Sheet1!$B$9:$C$13,2,FALSE),0)*$I40</f>
        <v>0</v>
      </c>
      <c r="Z40" s="8">
        <f>_xlfn.IFNA(VLOOKUP(SPECIES!AH63,Sheet1!$B$9:$C$13,2,FALSE),0)*$I40</f>
        <v>0</v>
      </c>
      <c r="AA40" s="8">
        <f>_xlfn.IFNA(VLOOKUP(SPECIES!AI63,Sheet1!$B$9:$C$13,2,FALSE),0)*$I40</f>
        <v>0</v>
      </c>
      <c r="AB40" s="8">
        <f>_xlfn.IFNA(VLOOKUP(SPECIES!AJ63,Sheet1!$B$9:$C$13,2,FALSE),0)*$I40</f>
        <v>0</v>
      </c>
      <c r="AC40" s="8">
        <f>_xlfn.IFNA(VLOOKUP(SPECIES!AK63,Sheet1!$B$9:$C$13,2,FALSE),0)*$I40</f>
        <v>0</v>
      </c>
      <c r="AD40" s="8">
        <f>_xlfn.IFNA(VLOOKUP(SPECIES!AL63,Sheet1!$B$9:$C$13,2,FALSE),0)*$I40</f>
        <v>0</v>
      </c>
      <c r="AE40" s="8">
        <f>_xlfn.IFNA(VLOOKUP(SPECIES!AM63,Sheet1!$B$9:$C$13,2,FALSE),0)*$I40</f>
        <v>0</v>
      </c>
      <c r="AF40" s="8">
        <f>_xlfn.IFNA(VLOOKUP(SPECIES!AN63,Sheet1!$B$9:$C$13,2,FALSE),0)*$I40</f>
        <v>0</v>
      </c>
      <c r="AG40" s="8">
        <f>_xlfn.IFNA(VLOOKUP(SPECIES!AO63,Sheet1!$B$9:$C$13,2,FALSE),0)*$I40</f>
        <v>0</v>
      </c>
      <c r="AH40" s="8">
        <f>_xlfn.IFNA(VLOOKUP(SPECIES!AP63,Sheet1!$B$9:$C$13,2,FALSE),0)*$I40</f>
        <v>0</v>
      </c>
      <c r="AI40" s="8">
        <f>_xlfn.IFNA(VLOOKUP(SPECIES!AQ63,Sheet1!$B$9:$C$13,2,FALSE),0)*$I40</f>
        <v>0</v>
      </c>
      <c r="AJ40" s="8">
        <f>_xlfn.IFNA(VLOOKUP(SPECIES!AR63,Sheet1!$B$9:$C$13,2,FALSE),0)*$I40</f>
        <v>0</v>
      </c>
      <c r="AK40" s="8">
        <f>_xlfn.IFNA(VLOOKUP(SPECIES!AS63,Sheet1!$B$9:$C$13,2,FALSE),0)*$I40</f>
        <v>0</v>
      </c>
      <c r="AL40" s="8">
        <f>_xlfn.IFNA(VLOOKUP(SPECIES!AT63,Sheet1!$B$9:$C$13,2,FALSE),0)*$I40</f>
        <v>0</v>
      </c>
      <c r="AM40" s="8">
        <f>_xlfn.IFNA(VLOOKUP(SPECIES!AU63,Sheet1!$B$9:$C$13,2,FALSE),0)*$I40</f>
        <v>0</v>
      </c>
      <c r="AN40" s="8">
        <f>_xlfn.IFNA(VLOOKUP(SPECIES!AV63,Sheet1!$B$9:$C$13,2,FALSE),0)*$I40</f>
        <v>0</v>
      </c>
      <c r="AO40" s="8">
        <f>_xlfn.IFNA(VLOOKUP(SPECIES!AW63,Sheet1!$B$9:$C$13,2,FALSE),0)*$I40</f>
        <v>0</v>
      </c>
      <c r="AP40" s="8">
        <f>_xlfn.IFNA(VLOOKUP(SPECIES!AX63,Sheet1!$B$9:$C$13,2,FALSE),0)*$I40</f>
        <v>0</v>
      </c>
      <c r="AQ40" s="8">
        <f>_xlfn.IFNA(VLOOKUP(SPECIES!AY63,Sheet1!$B$9:$C$13,2,FALSE),0)*$I40</f>
        <v>0</v>
      </c>
      <c r="AR40" s="8">
        <f>_xlfn.IFNA(VLOOKUP(SPECIES!AZ63,Sheet1!$B$9:$C$13,2,FALSE),0)*$I40</f>
        <v>0</v>
      </c>
      <c r="AS40" s="8">
        <f>_xlfn.IFNA(VLOOKUP(SPECIES!BA63,Sheet1!$B$9:$C$13,2,FALSE),0)*$I40</f>
        <v>0</v>
      </c>
      <c r="AT40" s="8">
        <f>_xlfn.IFNA(VLOOKUP(SPECIES!BB63,Sheet1!$B$9:$C$13,2,FALSE),0)*$I40</f>
        <v>0</v>
      </c>
      <c r="AU40" s="8">
        <f>_xlfn.IFNA(VLOOKUP(SPECIES!BC63,Sheet1!$B$9:$C$13,2,FALSE),0)*$I40</f>
        <v>0</v>
      </c>
      <c r="AV40" s="8">
        <f>_xlfn.IFNA(VLOOKUP(SPECIES!BD63,Sheet1!$B$9:$C$13,2,FALSE),0)*$I40</f>
        <v>0</v>
      </c>
      <c r="AW40" s="8">
        <f>_xlfn.IFNA(VLOOKUP(SPECIES!BE63,Sheet1!$B$9:$C$13,2,FALSE),0)*$I40</f>
        <v>0</v>
      </c>
      <c r="AX40" s="8">
        <f>_xlfn.IFNA(VLOOKUP(SPECIES!BF63,Sheet1!$B$9:$C$13,2,FALSE),0)*$I40</f>
        <v>0</v>
      </c>
      <c r="AY40" s="8">
        <f>_xlfn.IFNA(VLOOKUP(SPECIES!BG63,Sheet1!$B$9:$C$13,2,FALSE),0)*$I40</f>
        <v>0</v>
      </c>
      <c r="AZ40" s="8">
        <f>_xlfn.IFNA(VLOOKUP(SPECIES!BH63,Sheet1!$B$9:$C$13,2,FALSE),0)*$I40</f>
        <v>0</v>
      </c>
      <c r="BA40" s="8">
        <f>_xlfn.IFNA(VLOOKUP(SPECIES!BI63,Sheet1!$B$9:$C$13,2,FALSE),0)*$I40</f>
        <v>0</v>
      </c>
      <c r="BB40" s="8">
        <f>_xlfn.IFNA(VLOOKUP(SPECIES!BJ63,Sheet1!$B$9:$C$13,2,FALSE),0)*$I40</f>
        <v>0</v>
      </c>
      <c r="BC40" s="8">
        <f>_xlfn.IFNA(VLOOKUP(SPECIES!BK63,Sheet1!$B$9:$C$13,2,FALSE),0)*$I40</f>
        <v>0</v>
      </c>
      <c r="BD40" s="8">
        <f>_xlfn.IFNA(VLOOKUP(SPECIES!BL63,Sheet1!$B$9:$C$13,2,FALSE),0)*$I40</f>
        <v>0</v>
      </c>
      <c r="BE40" s="8">
        <f>_xlfn.IFNA(VLOOKUP(SPECIES!BM63,Sheet1!$B$9:$C$13,2,FALSE),0)*$I40</f>
        <v>0</v>
      </c>
      <c r="BF40" s="8">
        <f>_xlfn.IFNA(VLOOKUP(SPECIES!BN63,Sheet1!$B$9:$C$13,2,FALSE),0)*$I40</f>
        <v>0</v>
      </c>
      <c r="BG40" s="89">
        <f>_xlfn.IFNA(VLOOKUP(SPECIES!BO63,Sheet1!$B$9:$C$13,2,FALSE),0)*$I40</f>
        <v>0</v>
      </c>
    </row>
    <row r="41" spans="8:59">
      <c r="H41" s="130"/>
      <c r="I41" s="89">
        <f>IF(SPECIES!C64="x",9,IF(SPECIES!D64="x",3,IF(SPECIES!E64="x",1,"")))</f>
        <v>9</v>
      </c>
      <c r="J41" s="88">
        <f>_xlfn.IFNA(VLOOKUP(SPECIES!R64,Sheet1!$B$9:$C$13,2,FALSE),0)*$I41</f>
        <v>0</v>
      </c>
      <c r="K41" s="8">
        <f>_xlfn.IFNA(VLOOKUP(SPECIES!S64,Sheet1!$B$9:$C$13,2,FALSE),0)*$I41</f>
        <v>0</v>
      </c>
      <c r="L41" s="8">
        <f>_xlfn.IFNA(VLOOKUP(SPECIES!T64,Sheet1!$B$9:$C$13,2,FALSE),0)*$I41</f>
        <v>0</v>
      </c>
      <c r="M41" s="8">
        <f>_xlfn.IFNA(VLOOKUP(SPECIES!U64,Sheet1!$B$9:$C$13,2,FALSE),0)*$I41</f>
        <v>0</v>
      </c>
      <c r="N41" s="8">
        <f>_xlfn.IFNA(VLOOKUP(SPECIES!V64,Sheet1!$B$9:$C$13,2,FALSE),0)*$I41</f>
        <v>0</v>
      </c>
      <c r="O41" s="8">
        <f>_xlfn.IFNA(VLOOKUP(SPECIES!W64,Sheet1!$B$9:$C$13,2,FALSE),0)*$I41</f>
        <v>0</v>
      </c>
      <c r="P41" s="8">
        <f>_xlfn.IFNA(VLOOKUP(SPECIES!X64,Sheet1!$B$9:$C$13,2,FALSE),0)*$I41</f>
        <v>0</v>
      </c>
      <c r="Q41" s="8">
        <f>_xlfn.IFNA(VLOOKUP(SPECIES!Y64,Sheet1!$B$9:$C$13,2,FALSE),0)*$I41</f>
        <v>0</v>
      </c>
      <c r="R41" s="8">
        <f>_xlfn.IFNA(VLOOKUP(SPECIES!Z64,Sheet1!$B$9:$C$13,2,FALSE),0)*$I41</f>
        <v>0</v>
      </c>
      <c r="S41" s="8">
        <f>_xlfn.IFNA(VLOOKUP(SPECIES!AA64,Sheet1!$B$9:$C$13,2,FALSE),0)*$I41</f>
        <v>0</v>
      </c>
      <c r="T41" s="8">
        <f>_xlfn.IFNA(VLOOKUP(SPECIES!AB64,Sheet1!$B$9:$C$13,2,FALSE),0)*$I41</f>
        <v>0</v>
      </c>
      <c r="U41" s="8">
        <f>_xlfn.IFNA(VLOOKUP(SPECIES!AC64,Sheet1!$B$9:$C$13,2,FALSE),0)*$I41</f>
        <v>0</v>
      </c>
      <c r="V41" s="8">
        <f>_xlfn.IFNA(VLOOKUP(SPECIES!AD64,Sheet1!$B$9:$C$13,2,FALSE),0)*$I41</f>
        <v>0</v>
      </c>
      <c r="W41" s="8">
        <f>_xlfn.IFNA(VLOOKUP(SPECIES!AE64,Sheet1!$B$9:$C$13,2,FALSE),0)*$I41</f>
        <v>0</v>
      </c>
      <c r="X41" s="8">
        <f>_xlfn.IFNA(VLOOKUP(SPECIES!AF64,Sheet1!$B$9:$C$13,2,FALSE),0)*$I41</f>
        <v>0</v>
      </c>
      <c r="Y41" s="8">
        <f>_xlfn.IFNA(VLOOKUP(SPECIES!AG64,Sheet1!$B$9:$C$13,2,FALSE),0)*$I41</f>
        <v>0</v>
      </c>
      <c r="Z41" s="8">
        <f>_xlfn.IFNA(VLOOKUP(SPECIES!AH64,Sheet1!$B$9:$C$13,2,FALSE),0)*$I41</f>
        <v>0</v>
      </c>
      <c r="AA41" s="8">
        <f>_xlfn.IFNA(VLOOKUP(SPECIES!AI64,Sheet1!$B$9:$C$13,2,FALSE),0)*$I41</f>
        <v>0</v>
      </c>
      <c r="AB41" s="8">
        <f>_xlfn.IFNA(VLOOKUP(SPECIES!AJ64,Sheet1!$B$9:$C$13,2,FALSE),0)*$I41</f>
        <v>0</v>
      </c>
      <c r="AC41" s="8">
        <f>_xlfn.IFNA(VLOOKUP(SPECIES!AK64,Sheet1!$B$9:$C$13,2,FALSE),0)*$I41</f>
        <v>0</v>
      </c>
      <c r="AD41" s="8">
        <f>_xlfn.IFNA(VLOOKUP(SPECIES!AL64,Sheet1!$B$9:$C$13,2,FALSE),0)*$I41</f>
        <v>0</v>
      </c>
      <c r="AE41" s="8">
        <f>_xlfn.IFNA(VLOOKUP(SPECIES!AM64,Sheet1!$B$9:$C$13,2,FALSE),0)*$I41</f>
        <v>0</v>
      </c>
      <c r="AF41" s="8">
        <f>_xlfn.IFNA(VLOOKUP(SPECIES!AN64,Sheet1!$B$9:$C$13,2,FALSE),0)*$I41</f>
        <v>0</v>
      </c>
      <c r="AG41" s="8">
        <f>_xlfn.IFNA(VLOOKUP(SPECIES!AO64,Sheet1!$B$9:$C$13,2,FALSE),0)*$I41</f>
        <v>0</v>
      </c>
      <c r="AH41" s="8">
        <f>_xlfn.IFNA(VLOOKUP(SPECIES!AP64,Sheet1!$B$9:$C$13,2,FALSE),0)*$I41</f>
        <v>0</v>
      </c>
      <c r="AI41" s="8">
        <f>_xlfn.IFNA(VLOOKUP(SPECIES!AQ64,Sheet1!$B$9:$C$13,2,FALSE),0)*$I41</f>
        <v>0</v>
      </c>
      <c r="AJ41" s="8">
        <f>_xlfn.IFNA(VLOOKUP(SPECIES!AR64,Sheet1!$B$9:$C$13,2,FALSE),0)*$I41</f>
        <v>0</v>
      </c>
      <c r="AK41" s="8">
        <f>_xlfn.IFNA(VLOOKUP(SPECIES!AS64,Sheet1!$B$9:$C$13,2,FALSE),0)*$I41</f>
        <v>0</v>
      </c>
      <c r="AL41" s="8">
        <f>_xlfn.IFNA(VLOOKUP(SPECIES!AT64,Sheet1!$B$9:$C$13,2,FALSE),0)*$I41</f>
        <v>0</v>
      </c>
      <c r="AM41" s="8">
        <f>_xlfn.IFNA(VLOOKUP(SPECIES!AU64,Sheet1!$B$9:$C$13,2,FALSE),0)*$I41</f>
        <v>0</v>
      </c>
      <c r="AN41" s="8">
        <f>_xlfn.IFNA(VLOOKUP(SPECIES!AV64,Sheet1!$B$9:$C$13,2,FALSE),0)*$I41</f>
        <v>0</v>
      </c>
      <c r="AO41" s="8">
        <f>_xlfn.IFNA(VLOOKUP(SPECIES!AW64,Sheet1!$B$9:$C$13,2,FALSE),0)*$I41</f>
        <v>0</v>
      </c>
      <c r="AP41" s="8">
        <f>_xlfn.IFNA(VLOOKUP(SPECIES!AX64,Sheet1!$B$9:$C$13,2,FALSE),0)*$I41</f>
        <v>0</v>
      </c>
      <c r="AQ41" s="8">
        <f>_xlfn.IFNA(VLOOKUP(SPECIES!AY64,Sheet1!$B$9:$C$13,2,FALSE),0)*$I41</f>
        <v>0</v>
      </c>
      <c r="AR41" s="8">
        <f>_xlfn.IFNA(VLOOKUP(SPECIES!AZ64,Sheet1!$B$9:$C$13,2,FALSE),0)*$I41</f>
        <v>0</v>
      </c>
      <c r="AS41" s="8">
        <f>_xlfn.IFNA(VLOOKUP(SPECIES!BA64,Sheet1!$B$9:$C$13,2,FALSE),0)*$I41</f>
        <v>0</v>
      </c>
      <c r="AT41" s="8">
        <f>_xlfn.IFNA(VLOOKUP(SPECIES!BB64,Sheet1!$B$9:$C$13,2,FALSE),0)*$I41</f>
        <v>0</v>
      </c>
      <c r="AU41" s="8">
        <f>_xlfn.IFNA(VLOOKUP(SPECIES!BC64,Sheet1!$B$9:$C$13,2,FALSE),0)*$I41</f>
        <v>0</v>
      </c>
      <c r="AV41" s="8">
        <f>_xlfn.IFNA(VLOOKUP(SPECIES!BD64,Sheet1!$B$9:$C$13,2,FALSE),0)*$I41</f>
        <v>0</v>
      </c>
      <c r="AW41" s="8">
        <f>_xlfn.IFNA(VLOOKUP(SPECIES!BE64,Sheet1!$B$9:$C$13,2,FALSE),0)*$I41</f>
        <v>0</v>
      </c>
      <c r="AX41" s="8">
        <f>_xlfn.IFNA(VLOOKUP(SPECIES!BF64,Sheet1!$B$9:$C$13,2,FALSE),0)*$I41</f>
        <v>0</v>
      </c>
      <c r="AY41" s="8">
        <f>_xlfn.IFNA(VLOOKUP(SPECIES!BG64,Sheet1!$B$9:$C$13,2,FALSE),0)*$I41</f>
        <v>0</v>
      </c>
      <c r="AZ41" s="8">
        <f>_xlfn.IFNA(VLOOKUP(SPECIES!BH64,Sheet1!$B$9:$C$13,2,FALSE),0)*$I41</f>
        <v>0</v>
      </c>
      <c r="BA41" s="8">
        <f>_xlfn.IFNA(VLOOKUP(SPECIES!BI64,Sheet1!$B$9:$C$13,2,FALSE),0)*$I41</f>
        <v>0</v>
      </c>
      <c r="BB41" s="8">
        <f>_xlfn.IFNA(VLOOKUP(SPECIES!BJ64,Sheet1!$B$9:$C$13,2,FALSE),0)*$I41</f>
        <v>0</v>
      </c>
      <c r="BC41" s="8">
        <f>_xlfn.IFNA(VLOOKUP(SPECIES!BK64,Sheet1!$B$9:$C$13,2,FALSE),0)*$I41</f>
        <v>0</v>
      </c>
      <c r="BD41" s="8">
        <f>_xlfn.IFNA(VLOOKUP(SPECIES!BL64,Sheet1!$B$9:$C$13,2,FALSE),0)*$I41</f>
        <v>0</v>
      </c>
      <c r="BE41" s="8">
        <f>_xlfn.IFNA(VLOOKUP(SPECIES!BM64,Sheet1!$B$9:$C$13,2,FALSE),0)*$I41</f>
        <v>0</v>
      </c>
      <c r="BF41" s="8">
        <f>_xlfn.IFNA(VLOOKUP(SPECIES!BN64,Sheet1!$B$9:$C$13,2,FALSE),0)*$I41</f>
        <v>0</v>
      </c>
      <c r="BG41" s="89">
        <f>_xlfn.IFNA(VLOOKUP(SPECIES!BO64,Sheet1!$B$9:$C$13,2,FALSE),0)*$I41</f>
        <v>0</v>
      </c>
    </row>
    <row r="42" spans="8:59">
      <c r="H42" s="130"/>
      <c r="I42" s="89">
        <f>IF(SPECIES!C65="x",9,IF(SPECIES!D65="x",3,IF(SPECIES!E65="x",1,"")))</f>
        <v>9</v>
      </c>
      <c r="J42" s="88">
        <f>_xlfn.IFNA(VLOOKUP(SPECIES!R65,Sheet1!$B$9:$C$13,2,FALSE),0)*$I42</f>
        <v>0</v>
      </c>
      <c r="K42" s="8">
        <f>_xlfn.IFNA(VLOOKUP(SPECIES!S65,Sheet1!$B$9:$C$13,2,FALSE),0)*$I42</f>
        <v>0</v>
      </c>
      <c r="L42" s="8">
        <f>_xlfn.IFNA(VLOOKUP(SPECIES!T65,Sheet1!$B$9:$C$13,2,FALSE),0)*$I42</f>
        <v>0</v>
      </c>
      <c r="M42" s="8">
        <f>_xlfn.IFNA(VLOOKUP(SPECIES!U65,Sheet1!$B$9:$C$13,2,FALSE),0)*$I42</f>
        <v>0</v>
      </c>
      <c r="N42" s="8">
        <f>_xlfn.IFNA(VLOOKUP(SPECIES!V65,Sheet1!$B$9:$C$13,2,FALSE),0)*$I42</f>
        <v>0</v>
      </c>
      <c r="O42" s="8">
        <f>_xlfn.IFNA(VLOOKUP(SPECIES!W65,Sheet1!$B$9:$C$13,2,FALSE),0)*$I42</f>
        <v>0</v>
      </c>
      <c r="P42" s="8">
        <f>_xlfn.IFNA(VLOOKUP(SPECIES!X65,Sheet1!$B$9:$C$13,2,FALSE),0)*$I42</f>
        <v>0</v>
      </c>
      <c r="Q42" s="8">
        <f>_xlfn.IFNA(VLOOKUP(SPECIES!Y65,Sheet1!$B$9:$C$13,2,FALSE),0)*$I42</f>
        <v>0</v>
      </c>
      <c r="R42" s="8">
        <f>_xlfn.IFNA(VLOOKUP(SPECIES!Z65,Sheet1!$B$9:$C$13,2,FALSE),0)*$I42</f>
        <v>0</v>
      </c>
      <c r="S42" s="8">
        <f>_xlfn.IFNA(VLOOKUP(SPECIES!AA65,Sheet1!$B$9:$C$13,2,FALSE),0)*$I42</f>
        <v>0</v>
      </c>
      <c r="T42" s="8">
        <f>_xlfn.IFNA(VLOOKUP(SPECIES!AB65,Sheet1!$B$9:$C$13,2,FALSE),0)*$I42</f>
        <v>0</v>
      </c>
      <c r="U42" s="8">
        <f>_xlfn.IFNA(VLOOKUP(SPECIES!AC65,Sheet1!$B$9:$C$13,2,FALSE),0)*$I42</f>
        <v>0</v>
      </c>
      <c r="V42" s="8">
        <f>_xlfn.IFNA(VLOOKUP(SPECIES!AD65,Sheet1!$B$9:$C$13,2,FALSE),0)*$I42</f>
        <v>0</v>
      </c>
      <c r="W42" s="8">
        <f>_xlfn.IFNA(VLOOKUP(SPECIES!AE65,Sheet1!$B$9:$C$13,2,FALSE),0)*$I42</f>
        <v>0</v>
      </c>
      <c r="X42" s="8">
        <f>_xlfn.IFNA(VLOOKUP(SPECIES!AF65,Sheet1!$B$9:$C$13,2,FALSE),0)*$I42</f>
        <v>0</v>
      </c>
      <c r="Y42" s="8">
        <f>_xlfn.IFNA(VLOOKUP(SPECIES!AG65,Sheet1!$B$9:$C$13,2,FALSE),0)*$I42</f>
        <v>0</v>
      </c>
      <c r="Z42" s="8">
        <f>_xlfn.IFNA(VLOOKUP(SPECIES!AH65,Sheet1!$B$9:$C$13,2,FALSE),0)*$I42</f>
        <v>0</v>
      </c>
      <c r="AA42" s="8">
        <f>_xlfn.IFNA(VLOOKUP(SPECIES!AI65,Sheet1!$B$9:$C$13,2,FALSE),0)*$I42</f>
        <v>0</v>
      </c>
      <c r="AB42" s="8">
        <f>_xlfn.IFNA(VLOOKUP(SPECIES!AJ65,Sheet1!$B$9:$C$13,2,FALSE),0)*$I42</f>
        <v>0</v>
      </c>
      <c r="AC42" s="8">
        <f>_xlfn.IFNA(VLOOKUP(SPECIES!AK65,Sheet1!$B$9:$C$13,2,FALSE),0)*$I42</f>
        <v>0</v>
      </c>
      <c r="AD42" s="8">
        <f>_xlfn.IFNA(VLOOKUP(SPECIES!AL65,Sheet1!$B$9:$C$13,2,FALSE),0)*$I42</f>
        <v>0</v>
      </c>
      <c r="AE42" s="8">
        <f>_xlfn.IFNA(VLOOKUP(SPECIES!AM65,Sheet1!$B$9:$C$13,2,FALSE),0)*$I42</f>
        <v>0</v>
      </c>
      <c r="AF42" s="8">
        <f>_xlfn.IFNA(VLOOKUP(SPECIES!AN65,Sheet1!$B$9:$C$13,2,FALSE),0)*$I42</f>
        <v>0</v>
      </c>
      <c r="AG42" s="8">
        <f>_xlfn.IFNA(VLOOKUP(SPECIES!AO65,Sheet1!$B$9:$C$13,2,FALSE),0)*$I42</f>
        <v>0</v>
      </c>
      <c r="AH42" s="8">
        <f>_xlfn.IFNA(VLOOKUP(SPECIES!AP65,Sheet1!$B$9:$C$13,2,FALSE),0)*$I42</f>
        <v>0</v>
      </c>
      <c r="AI42" s="8">
        <f>_xlfn.IFNA(VLOOKUP(SPECIES!AQ65,Sheet1!$B$9:$C$13,2,FALSE),0)*$I42</f>
        <v>0</v>
      </c>
      <c r="AJ42" s="8">
        <f>_xlfn.IFNA(VLOOKUP(SPECIES!AR65,Sheet1!$B$9:$C$13,2,FALSE),0)*$I42</f>
        <v>0</v>
      </c>
      <c r="AK42" s="8">
        <f>_xlfn.IFNA(VLOOKUP(SPECIES!AS65,Sheet1!$B$9:$C$13,2,FALSE),0)*$I42</f>
        <v>0</v>
      </c>
      <c r="AL42" s="8">
        <f>_xlfn.IFNA(VLOOKUP(SPECIES!AT65,Sheet1!$B$9:$C$13,2,FALSE),0)*$I42</f>
        <v>0</v>
      </c>
      <c r="AM42" s="8">
        <f>_xlfn.IFNA(VLOOKUP(SPECIES!AU65,Sheet1!$B$9:$C$13,2,FALSE),0)*$I42</f>
        <v>0</v>
      </c>
      <c r="AN42" s="8">
        <f>_xlfn.IFNA(VLOOKUP(SPECIES!AV65,Sheet1!$B$9:$C$13,2,FALSE),0)*$I42</f>
        <v>0</v>
      </c>
      <c r="AO42" s="8">
        <f>_xlfn.IFNA(VLOOKUP(SPECIES!AW65,Sheet1!$B$9:$C$13,2,FALSE),0)*$I42</f>
        <v>0</v>
      </c>
      <c r="AP42" s="8">
        <f>_xlfn.IFNA(VLOOKUP(SPECIES!AX65,Sheet1!$B$9:$C$13,2,FALSE),0)*$I42</f>
        <v>0</v>
      </c>
      <c r="AQ42" s="8">
        <f>_xlfn.IFNA(VLOOKUP(SPECIES!AY65,Sheet1!$B$9:$C$13,2,FALSE),0)*$I42</f>
        <v>0</v>
      </c>
      <c r="AR42" s="8">
        <f>_xlfn.IFNA(VLOOKUP(SPECIES!AZ65,Sheet1!$B$9:$C$13,2,FALSE),0)*$I42</f>
        <v>0</v>
      </c>
      <c r="AS42" s="8">
        <f>_xlfn.IFNA(VLOOKUP(SPECIES!BA65,Sheet1!$B$9:$C$13,2,FALSE),0)*$I42</f>
        <v>0</v>
      </c>
      <c r="AT42" s="8">
        <f>_xlfn.IFNA(VLOOKUP(SPECIES!BB65,Sheet1!$B$9:$C$13,2,FALSE),0)*$I42</f>
        <v>0</v>
      </c>
      <c r="AU42" s="8">
        <f>_xlfn.IFNA(VLOOKUP(SPECIES!BC65,Sheet1!$B$9:$C$13,2,FALSE),0)*$I42</f>
        <v>0</v>
      </c>
      <c r="AV42" s="8">
        <f>_xlfn.IFNA(VLOOKUP(SPECIES!BD65,Sheet1!$B$9:$C$13,2,FALSE),0)*$I42</f>
        <v>0</v>
      </c>
      <c r="AW42" s="8">
        <f>_xlfn.IFNA(VLOOKUP(SPECIES!BE65,Sheet1!$B$9:$C$13,2,FALSE),0)*$I42</f>
        <v>0</v>
      </c>
      <c r="AX42" s="8">
        <f>_xlfn.IFNA(VLOOKUP(SPECIES!BF65,Sheet1!$B$9:$C$13,2,FALSE),0)*$I42</f>
        <v>0</v>
      </c>
      <c r="AY42" s="8">
        <f>_xlfn.IFNA(VLOOKUP(SPECIES!BG65,Sheet1!$B$9:$C$13,2,FALSE),0)*$I42</f>
        <v>0</v>
      </c>
      <c r="AZ42" s="8">
        <f>_xlfn.IFNA(VLOOKUP(SPECIES!BH65,Sheet1!$B$9:$C$13,2,FALSE),0)*$I42</f>
        <v>0</v>
      </c>
      <c r="BA42" s="8">
        <f>_xlfn.IFNA(VLOOKUP(SPECIES!BI65,Sheet1!$B$9:$C$13,2,FALSE),0)*$I42</f>
        <v>0</v>
      </c>
      <c r="BB42" s="8">
        <f>_xlfn.IFNA(VLOOKUP(SPECIES!BJ65,Sheet1!$B$9:$C$13,2,FALSE),0)*$I42</f>
        <v>0</v>
      </c>
      <c r="BC42" s="8">
        <f>_xlfn.IFNA(VLOOKUP(SPECIES!BK65,Sheet1!$B$9:$C$13,2,FALSE),0)*$I42</f>
        <v>0</v>
      </c>
      <c r="BD42" s="8">
        <f>_xlfn.IFNA(VLOOKUP(SPECIES!BL65,Sheet1!$B$9:$C$13,2,FALSE),0)*$I42</f>
        <v>0</v>
      </c>
      <c r="BE42" s="8">
        <f>_xlfn.IFNA(VLOOKUP(SPECIES!BM65,Sheet1!$B$9:$C$13,2,FALSE),0)*$I42</f>
        <v>0</v>
      </c>
      <c r="BF42" s="8">
        <f>_xlfn.IFNA(VLOOKUP(SPECIES!BN65,Sheet1!$B$9:$C$13,2,FALSE),0)*$I42</f>
        <v>0</v>
      </c>
      <c r="BG42" s="89">
        <f>_xlfn.IFNA(VLOOKUP(SPECIES!BO65,Sheet1!$B$9:$C$13,2,FALSE),0)*$I42</f>
        <v>0</v>
      </c>
    </row>
    <row r="43" spans="8:59">
      <c r="H43" s="130"/>
      <c r="I43" s="89">
        <f>IF(SPECIES!C66="x",9,IF(SPECIES!D66="x",3,IF(SPECIES!E66="x",1,"")))</f>
        <v>3</v>
      </c>
      <c r="J43" s="88">
        <f>_xlfn.IFNA(VLOOKUP(SPECIES!R66,Sheet1!$B$9:$C$13,2,FALSE),0)*$I43</f>
        <v>0</v>
      </c>
      <c r="K43" s="8">
        <f>_xlfn.IFNA(VLOOKUP(SPECIES!S66,Sheet1!$B$9:$C$13,2,FALSE),0)*$I43</f>
        <v>0</v>
      </c>
      <c r="L43" s="8">
        <f>_xlfn.IFNA(VLOOKUP(SPECIES!T66,Sheet1!$B$9:$C$13,2,FALSE),0)*$I43</f>
        <v>0</v>
      </c>
      <c r="M43" s="8">
        <f>_xlfn.IFNA(VLOOKUP(SPECIES!U66,Sheet1!$B$9:$C$13,2,FALSE),0)*$I43</f>
        <v>0</v>
      </c>
      <c r="N43" s="8">
        <f>_xlfn.IFNA(VLOOKUP(SPECIES!V66,Sheet1!$B$9:$C$13,2,FALSE),0)*$I43</f>
        <v>0</v>
      </c>
      <c r="O43" s="8">
        <f>_xlfn.IFNA(VLOOKUP(SPECIES!W66,Sheet1!$B$9:$C$13,2,FALSE),0)*$I43</f>
        <v>0</v>
      </c>
      <c r="P43" s="8">
        <f>_xlfn.IFNA(VLOOKUP(SPECIES!X66,Sheet1!$B$9:$C$13,2,FALSE),0)*$I43</f>
        <v>0</v>
      </c>
      <c r="Q43" s="8">
        <f>_xlfn.IFNA(VLOOKUP(SPECIES!Y66,Sheet1!$B$9:$C$13,2,FALSE),0)*$I43</f>
        <v>0</v>
      </c>
      <c r="R43" s="8">
        <f>_xlfn.IFNA(VLOOKUP(SPECIES!Z66,Sheet1!$B$9:$C$13,2,FALSE),0)*$I43</f>
        <v>0</v>
      </c>
      <c r="S43" s="8">
        <f>_xlfn.IFNA(VLOOKUP(SPECIES!AA66,Sheet1!$B$9:$C$13,2,FALSE),0)*$I43</f>
        <v>0</v>
      </c>
      <c r="T43" s="8">
        <f>_xlfn.IFNA(VLOOKUP(SPECIES!AB66,Sheet1!$B$9:$C$13,2,FALSE),0)*$I43</f>
        <v>0</v>
      </c>
      <c r="U43" s="8">
        <f>_xlfn.IFNA(VLOOKUP(SPECIES!AC66,Sheet1!$B$9:$C$13,2,FALSE),0)*$I43</f>
        <v>0</v>
      </c>
      <c r="V43" s="8">
        <f>_xlfn.IFNA(VLOOKUP(SPECIES!AD66,Sheet1!$B$9:$C$13,2,FALSE),0)*$I43</f>
        <v>0</v>
      </c>
      <c r="W43" s="8">
        <f>_xlfn.IFNA(VLOOKUP(SPECIES!AE66,Sheet1!$B$9:$C$13,2,FALSE),0)*$I43</f>
        <v>0</v>
      </c>
      <c r="X43" s="8">
        <f>_xlfn.IFNA(VLOOKUP(SPECIES!AF66,Sheet1!$B$9:$C$13,2,FALSE),0)*$I43</f>
        <v>0</v>
      </c>
      <c r="Y43" s="8">
        <f>_xlfn.IFNA(VLOOKUP(SPECIES!AG66,Sheet1!$B$9:$C$13,2,FALSE),0)*$I43</f>
        <v>0</v>
      </c>
      <c r="Z43" s="8">
        <f>_xlfn.IFNA(VLOOKUP(SPECIES!AH66,Sheet1!$B$9:$C$13,2,FALSE),0)*$I43</f>
        <v>0</v>
      </c>
      <c r="AA43" s="8">
        <f>_xlfn.IFNA(VLOOKUP(SPECIES!AI66,Sheet1!$B$9:$C$13,2,FALSE),0)*$I43</f>
        <v>0</v>
      </c>
      <c r="AB43" s="8">
        <f>_xlfn.IFNA(VLOOKUP(SPECIES!AJ66,Sheet1!$B$9:$C$13,2,FALSE),0)*$I43</f>
        <v>0</v>
      </c>
      <c r="AC43" s="8">
        <f>_xlfn.IFNA(VLOOKUP(SPECIES!AK66,Sheet1!$B$9:$C$13,2,FALSE),0)*$I43</f>
        <v>0</v>
      </c>
      <c r="AD43" s="8">
        <f>_xlfn.IFNA(VLOOKUP(SPECIES!AL66,Sheet1!$B$9:$C$13,2,FALSE),0)*$I43</f>
        <v>0</v>
      </c>
      <c r="AE43" s="8">
        <f>_xlfn.IFNA(VLOOKUP(SPECIES!AM66,Sheet1!$B$9:$C$13,2,FALSE),0)*$I43</f>
        <v>0</v>
      </c>
      <c r="AF43" s="8">
        <f>_xlfn.IFNA(VLOOKUP(SPECIES!AN66,Sheet1!$B$9:$C$13,2,FALSE),0)*$I43</f>
        <v>0</v>
      </c>
      <c r="AG43" s="8">
        <f>_xlfn.IFNA(VLOOKUP(SPECIES!AO66,Sheet1!$B$9:$C$13,2,FALSE),0)*$I43</f>
        <v>0</v>
      </c>
      <c r="AH43" s="8">
        <f>_xlfn.IFNA(VLOOKUP(SPECIES!AP66,Sheet1!$B$9:$C$13,2,FALSE),0)*$I43</f>
        <v>0</v>
      </c>
      <c r="AI43" s="8">
        <f>_xlfn.IFNA(VLOOKUP(SPECIES!AQ66,Sheet1!$B$9:$C$13,2,FALSE),0)*$I43</f>
        <v>0</v>
      </c>
      <c r="AJ43" s="8">
        <f>_xlfn.IFNA(VLOOKUP(SPECIES!AR66,Sheet1!$B$9:$C$13,2,FALSE),0)*$I43</f>
        <v>0</v>
      </c>
      <c r="AK43" s="8">
        <f>_xlfn.IFNA(VLOOKUP(SPECIES!AS66,Sheet1!$B$9:$C$13,2,FALSE),0)*$I43</f>
        <v>0</v>
      </c>
      <c r="AL43" s="8">
        <f>_xlfn.IFNA(VLOOKUP(SPECIES!AT66,Sheet1!$B$9:$C$13,2,FALSE),0)*$I43</f>
        <v>0</v>
      </c>
      <c r="AM43" s="8">
        <f>_xlfn.IFNA(VLOOKUP(SPECIES!AU66,Sheet1!$B$9:$C$13,2,FALSE),0)*$I43</f>
        <v>0</v>
      </c>
      <c r="AN43" s="8">
        <f>_xlfn.IFNA(VLOOKUP(SPECIES!AV66,Sheet1!$B$9:$C$13,2,FALSE),0)*$I43</f>
        <v>0</v>
      </c>
      <c r="AO43" s="8">
        <f>_xlfn.IFNA(VLOOKUP(SPECIES!AW66,Sheet1!$B$9:$C$13,2,FALSE),0)*$I43</f>
        <v>0</v>
      </c>
      <c r="AP43" s="8">
        <f>_xlfn.IFNA(VLOOKUP(SPECIES!AX66,Sheet1!$B$9:$C$13,2,FALSE),0)*$I43</f>
        <v>0</v>
      </c>
      <c r="AQ43" s="8">
        <f>_xlfn.IFNA(VLOOKUP(SPECIES!AY66,Sheet1!$B$9:$C$13,2,FALSE),0)*$I43</f>
        <v>0</v>
      </c>
      <c r="AR43" s="8">
        <f>_xlfn.IFNA(VLOOKUP(SPECIES!AZ66,Sheet1!$B$9:$C$13,2,FALSE),0)*$I43</f>
        <v>0</v>
      </c>
      <c r="AS43" s="8">
        <f>_xlfn.IFNA(VLOOKUP(SPECIES!BA66,Sheet1!$B$9:$C$13,2,FALSE),0)*$I43</f>
        <v>0</v>
      </c>
      <c r="AT43" s="8">
        <f>_xlfn.IFNA(VLOOKUP(SPECIES!BB66,Sheet1!$B$9:$C$13,2,FALSE),0)*$I43</f>
        <v>0</v>
      </c>
      <c r="AU43" s="8">
        <f>_xlfn.IFNA(VLOOKUP(SPECIES!BC66,Sheet1!$B$9:$C$13,2,FALSE),0)*$I43</f>
        <v>0</v>
      </c>
      <c r="AV43" s="8">
        <f>_xlfn.IFNA(VLOOKUP(SPECIES!BD66,Sheet1!$B$9:$C$13,2,FALSE),0)*$I43</f>
        <v>0</v>
      </c>
      <c r="AW43" s="8">
        <f>_xlfn.IFNA(VLOOKUP(SPECIES!BE66,Sheet1!$B$9:$C$13,2,FALSE),0)*$I43</f>
        <v>0</v>
      </c>
      <c r="AX43" s="8">
        <f>_xlfn.IFNA(VLOOKUP(SPECIES!BF66,Sheet1!$B$9:$C$13,2,FALSE),0)*$I43</f>
        <v>0</v>
      </c>
      <c r="AY43" s="8">
        <f>_xlfn.IFNA(VLOOKUP(SPECIES!BG66,Sheet1!$B$9:$C$13,2,FALSE),0)*$I43</f>
        <v>0</v>
      </c>
      <c r="AZ43" s="8">
        <f>_xlfn.IFNA(VLOOKUP(SPECIES!BH66,Sheet1!$B$9:$C$13,2,FALSE),0)*$I43</f>
        <v>0</v>
      </c>
      <c r="BA43" s="8">
        <f>_xlfn.IFNA(VLOOKUP(SPECIES!BI66,Sheet1!$B$9:$C$13,2,FALSE),0)*$I43</f>
        <v>0</v>
      </c>
      <c r="BB43" s="8">
        <f>_xlfn.IFNA(VLOOKUP(SPECIES!BJ66,Sheet1!$B$9:$C$13,2,FALSE),0)*$I43</f>
        <v>0</v>
      </c>
      <c r="BC43" s="8">
        <f>_xlfn.IFNA(VLOOKUP(SPECIES!BK66,Sheet1!$B$9:$C$13,2,FALSE),0)*$I43</f>
        <v>0</v>
      </c>
      <c r="BD43" s="8">
        <f>_xlfn.IFNA(VLOOKUP(SPECIES!BL66,Sheet1!$B$9:$C$13,2,FALSE),0)*$I43</f>
        <v>0</v>
      </c>
      <c r="BE43" s="8">
        <f>_xlfn.IFNA(VLOOKUP(SPECIES!BM66,Sheet1!$B$9:$C$13,2,FALSE),0)*$I43</f>
        <v>0</v>
      </c>
      <c r="BF43" s="8">
        <f>_xlfn.IFNA(VLOOKUP(SPECIES!BN66,Sheet1!$B$9:$C$13,2,FALSE),0)*$I43</f>
        <v>0</v>
      </c>
      <c r="BG43" s="89">
        <f>_xlfn.IFNA(VLOOKUP(SPECIES!BO66,Sheet1!$B$9:$C$13,2,FALSE),0)*$I43</f>
        <v>0</v>
      </c>
    </row>
    <row r="44" spans="8:59">
      <c r="H44" s="130"/>
      <c r="I44" s="89">
        <f>IF(SPECIES!C67="x",9,IF(SPECIES!D67="x",3,IF(SPECIES!E67="x",1,"")))</f>
        <v>1</v>
      </c>
      <c r="J44" s="88">
        <f>_xlfn.IFNA(VLOOKUP(SPECIES!R67,Sheet1!$B$9:$C$13,2,FALSE),0)*$I44</f>
        <v>0</v>
      </c>
      <c r="K44" s="8">
        <f>_xlfn.IFNA(VLOOKUP(SPECIES!S67,Sheet1!$B$9:$C$13,2,FALSE),0)*$I44</f>
        <v>0</v>
      </c>
      <c r="L44" s="8">
        <f>_xlfn.IFNA(VLOOKUP(SPECIES!T67,Sheet1!$B$9:$C$13,2,FALSE),0)*$I44</f>
        <v>0</v>
      </c>
      <c r="M44" s="8">
        <f>_xlfn.IFNA(VLOOKUP(SPECIES!U67,Sheet1!$B$9:$C$13,2,FALSE),0)*$I44</f>
        <v>0</v>
      </c>
      <c r="N44" s="8">
        <f>_xlfn.IFNA(VLOOKUP(SPECIES!V67,Sheet1!$B$9:$C$13,2,FALSE),0)*$I44</f>
        <v>0</v>
      </c>
      <c r="O44" s="8">
        <f>_xlfn.IFNA(VLOOKUP(SPECIES!W67,Sheet1!$B$9:$C$13,2,FALSE),0)*$I44</f>
        <v>0</v>
      </c>
      <c r="P44" s="8">
        <f>_xlfn.IFNA(VLOOKUP(SPECIES!X67,Sheet1!$B$9:$C$13,2,FALSE),0)*$I44</f>
        <v>0</v>
      </c>
      <c r="Q44" s="8">
        <f>_xlfn.IFNA(VLOOKUP(SPECIES!Y67,Sheet1!$B$9:$C$13,2,FALSE),0)*$I44</f>
        <v>0</v>
      </c>
      <c r="R44" s="8">
        <f>_xlfn.IFNA(VLOOKUP(SPECIES!Z67,Sheet1!$B$9:$C$13,2,FALSE),0)*$I44</f>
        <v>0</v>
      </c>
      <c r="S44" s="8">
        <f>_xlfn.IFNA(VLOOKUP(SPECIES!AA67,Sheet1!$B$9:$C$13,2,FALSE),0)*$I44</f>
        <v>0</v>
      </c>
      <c r="T44" s="8">
        <f>_xlfn.IFNA(VLOOKUP(SPECIES!AB67,Sheet1!$B$9:$C$13,2,FALSE),0)*$I44</f>
        <v>0</v>
      </c>
      <c r="U44" s="8">
        <f>_xlfn.IFNA(VLOOKUP(SPECIES!AC67,Sheet1!$B$9:$C$13,2,FALSE),0)*$I44</f>
        <v>0</v>
      </c>
      <c r="V44" s="8">
        <f>_xlfn.IFNA(VLOOKUP(SPECIES!AD67,Sheet1!$B$9:$C$13,2,FALSE),0)*$I44</f>
        <v>0</v>
      </c>
      <c r="W44" s="8">
        <f>_xlfn.IFNA(VLOOKUP(SPECIES!AE67,Sheet1!$B$9:$C$13,2,FALSE),0)*$I44</f>
        <v>0</v>
      </c>
      <c r="X44" s="8">
        <f>_xlfn.IFNA(VLOOKUP(SPECIES!AF67,Sheet1!$B$9:$C$13,2,FALSE),0)*$I44</f>
        <v>0</v>
      </c>
      <c r="Y44" s="8">
        <f>_xlfn.IFNA(VLOOKUP(SPECIES!AG67,Sheet1!$B$9:$C$13,2,FALSE),0)*$I44</f>
        <v>0</v>
      </c>
      <c r="Z44" s="8">
        <f>_xlfn.IFNA(VLOOKUP(SPECIES!AH67,Sheet1!$B$9:$C$13,2,FALSE),0)*$I44</f>
        <v>0</v>
      </c>
      <c r="AA44" s="8">
        <f>_xlfn.IFNA(VLOOKUP(SPECIES!AI67,Sheet1!$B$9:$C$13,2,FALSE),0)*$I44</f>
        <v>0</v>
      </c>
      <c r="AB44" s="8">
        <f>_xlfn.IFNA(VLOOKUP(SPECIES!AJ67,Sheet1!$B$9:$C$13,2,FALSE),0)*$I44</f>
        <v>0</v>
      </c>
      <c r="AC44" s="8">
        <f>_xlfn.IFNA(VLOOKUP(SPECIES!AK67,Sheet1!$B$9:$C$13,2,FALSE),0)*$I44</f>
        <v>0</v>
      </c>
      <c r="AD44" s="8">
        <f>_xlfn.IFNA(VLOOKUP(SPECIES!AL67,Sheet1!$B$9:$C$13,2,FALSE),0)*$I44</f>
        <v>0</v>
      </c>
      <c r="AE44" s="8">
        <f>_xlfn.IFNA(VLOOKUP(SPECIES!AM67,Sheet1!$B$9:$C$13,2,FALSE),0)*$I44</f>
        <v>0</v>
      </c>
      <c r="AF44" s="8">
        <f>_xlfn.IFNA(VLOOKUP(SPECIES!AN67,Sheet1!$B$9:$C$13,2,FALSE),0)*$I44</f>
        <v>0</v>
      </c>
      <c r="AG44" s="8">
        <f>_xlfn.IFNA(VLOOKUP(SPECIES!AO67,Sheet1!$B$9:$C$13,2,FALSE),0)*$I44</f>
        <v>0</v>
      </c>
      <c r="AH44" s="8">
        <f>_xlfn.IFNA(VLOOKUP(SPECIES!AP67,Sheet1!$B$9:$C$13,2,FALSE),0)*$I44</f>
        <v>0</v>
      </c>
      <c r="AI44" s="8">
        <f>_xlfn.IFNA(VLOOKUP(SPECIES!AQ67,Sheet1!$B$9:$C$13,2,FALSE),0)*$I44</f>
        <v>0</v>
      </c>
      <c r="AJ44" s="8">
        <f>_xlfn.IFNA(VLOOKUP(SPECIES!AR67,Sheet1!$B$9:$C$13,2,FALSE),0)*$I44</f>
        <v>0</v>
      </c>
      <c r="AK44" s="8">
        <f>_xlfn.IFNA(VLOOKUP(SPECIES!AS67,Sheet1!$B$9:$C$13,2,FALSE),0)*$I44</f>
        <v>0</v>
      </c>
      <c r="AL44" s="8">
        <f>_xlfn.IFNA(VLOOKUP(SPECIES!AT67,Sheet1!$B$9:$C$13,2,FALSE),0)*$I44</f>
        <v>0</v>
      </c>
      <c r="AM44" s="8">
        <f>_xlfn.IFNA(VLOOKUP(SPECIES!AU67,Sheet1!$B$9:$C$13,2,FALSE),0)*$I44</f>
        <v>0</v>
      </c>
      <c r="AN44" s="8">
        <f>_xlfn.IFNA(VLOOKUP(SPECIES!AV67,Sheet1!$B$9:$C$13,2,FALSE),0)*$I44</f>
        <v>0</v>
      </c>
      <c r="AO44" s="8">
        <f>_xlfn.IFNA(VLOOKUP(SPECIES!AW67,Sheet1!$B$9:$C$13,2,FALSE),0)*$I44</f>
        <v>0</v>
      </c>
      <c r="AP44" s="8">
        <f>_xlfn.IFNA(VLOOKUP(SPECIES!AX67,Sheet1!$B$9:$C$13,2,FALSE),0)*$I44</f>
        <v>0</v>
      </c>
      <c r="AQ44" s="8">
        <f>_xlfn.IFNA(VLOOKUP(SPECIES!AY67,Sheet1!$B$9:$C$13,2,FALSE),0)*$I44</f>
        <v>0</v>
      </c>
      <c r="AR44" s="8">
        <f>_xlfn.IFNA(VLOOKUP(SPECIES!AZ67,Sheet1!$B$9:$C$13,2,FALSE),0)*$I44</f>
        <v>0</v>
      </c>
      <c r="AS44" s="8">
        <f>_xlfn.IFNA(VLOOKUP(SPECIES!BA67,Sheet1!$B$9:$C$13,2,FALSE),0)*$I44</f>
        <v>0</v>
      </c>
      <c r="AT44" s="8">
        <f>_xlfn.IFNA(VLOOKUP(SPECIES!BB67,Sheet1!$B$9:$C$13,2,FALSE),0)*$I44</f>
        <v>0</v>
      </c>
      <c r="AU44" s="8">
        <f>_xlfn.IFNA(VLOOKUP(SPECIES!BC67,Sheet1!$B$9:$C$13,2,FALSE),0)*$I44</f>
        <v>0</v>
      </c>
      <c r="AV44" s="8">
        <f>_xlfn.IFNA(VLOOKUP(SPECIES!BD67,Sheet1!$B$9:$C$13,2,FALSE),0)*$I44</f>
        <v>0</v>
      </c>
      <c r="AW44" s="8">
        <f>_xlfn.IFNA(VLOOKUP(SPECIES!BE67,Sheet1!$B$9:$C$13,2,FALSE),0)*$I44</f>
        <v>0</v>
      </c>
      <c r="AX44" s="8">
        <f>_xlfn.IFNA(VLOOKUP(SPECIES!BF67,Sheet1!$B$9:$C$13,2,FALSE),0)*$I44</f>
        <v>0</v>
      </c>
      <c r="AY44" s="8">
        <f>_xlfn.IFNA(VLOOKUP(SPECIES!BG67,Sheet1!$B$9:$C$13,2,FALSE),0)*$I44</f>
        <v>0</v>
      </c>
      <c r="AZ44" s="8">
        <f>_xlfn.IFNA(VLOOKUP(SPECIES!BH67,Sheet1!$B$9:$C$13,2,FALSE),0)*$I44</f>
        <v>0</v>
      </c>
      <c r="BA44" s="8">
        <f>_xlfn.IFNA(VLOOKUP(SPECIES!BI67,Sheet1!$B$9:$C$13,2,FALSE),0)*$I44</f>
        <v>0</v>
      </c>
      <c r="BB44" s="8">
        <f>_xlfn.IFNA(VLOOKUP(SPECIES!BJ67,Sheet1!$B$9:$C$13,2,FALSE),0)*$I44</f>
        <v>0</v>
      </c>
      <c r="BC44" s="8">
        <f>_xlfn.IFNA(VLOOKUP(SPECIES!BK67,Sheet1!$B$9:$C$13,2,FALSE),0)*$I44</f>
        <v>0</v>
      </c>
      <c r="BD44" s="8">
        <f>_xlfn.IFNA(VLOOKUP(SPECIES!BL67,Sheet1!$B$9:$C$13,2,FALSE),0)*$I44</f>
        <v>0</v>
      </c>
      <c r="BE44" s="8">
        <f>_xlfn.IFNA(VLOOKUP(SPECIES!BM67,Sheet1!$B$9:$C$13,2,FALSE),0)*$I44</f>
        <v>0</v>
      </c>
      <c r="BF44" s="8">
        <f>_xlfn.IFNA(VLOOKUP(SPECIES!BN67,Sheet1!$B$9:$C$13,2,FALSE),0)*$I44</f>
        <v>0</v>
      </c>
      <c r="BG44" s="89">
        <f>_xlfn.IFNA(VLOOKUP(SPECIES!BO67,Sheet1!$B$9:$C$13,2,FALSE),0)*$I44</f>
        <v>0</v>
      </c>
    </row>
    <row r="45" spans="8:59">
      <c r="H45" s="130"/>
      <c r="I45" s="89">
        <f>IF(SPECIES!C68="x",9,IF(SPECIES!D68="x",3,IF(SPECIES!E68="x",1,"")))</f>
        <v>3</v>
      </c>
      <c r="J45" s="88">
        <f>_xlfn.IFNA(VLOOKUP(SPECIES!R68,Sheet1!$B$9:$C$13,2,FALSE),0)*$I45</f>
        <v>0</v>
      </c>
      <c r="K45" s="8">
        <f>_xlfn.IFNA(VLOOKUP(SPECIES!S68,Sheet1!$B$9:$C$13,2,FALSE),0)*$I45</f>
        <v>0</v>
      </c>
      <c r="L45" s="8">
        <f>_xlfn.IFNA(VLOOKUP(SPECIES!T68,Sheet1!$B$9:$C$13,2,FALSE),0)*$I45</f>
        <v>0</v>
      </c>
      <c r="M45" s="8">
        <f>_xlfn.IFNA(VLOOKUP(SPECIES!U68,Sheet1!$B$9:$C$13,2,FALSE),0)*$I45</f>
        <v>0</v>
      </c>
      <c r="N45" s="8">
        <f>_xlfn.IFNA(VLOOKUP(SPECIES!V68,Sheet1!$B$9:$C$13,2,FALSE),0)*$I45</f>
        <v>0</v>
      </c>
      <c r="O45" s="8">
        <f>_xlfn.IFNA(VLOOKUP(SPECIES!W68,Sheet1!$B$9:$C$13,2,FALSE),0)*$I45</f>
        <v>0</v>
      </c>
      <c r="P45" s="8">
        <f>_xlfn.IFNA(VLOOKUP(SPECIES!X68,Sheet1!$B$9:$C$13,2,FALSE),0)*$I45</f>
        <v>0</v>
      </c>
      <c r="Q45" s="8">
        <f>_xlfn.IFNA(VLOOKUP(SPECIES!Y68,Sheet1!$B$9:$C$13,2,FALSE),0)*$I45</f>
        <v>0</v>
      </c>
      <c r="R45" s="8">
        <f>_xlfn.IFNA(VLOOKUP(SPECIES!Z68,Sheet1!$B$9:$C$13,2,FALSE),0)*$I45</f>
        <v>0</v>
      </c>
      <c r="S45" s="8">
        <f>_xlfn.IFNA(VLOOKUP(SPECIES!AA68,Sheet1!$B$9:$C$13,2,FALSE),0)*$I45</f>
        <v>0</v>
      </c>
      <c r="T45" s="8">
        <f>_xlfn.IFNA(VLOOKUP(SPECIES!AB68,Sheet1!$B$9:$C$13,2,FALSE),0)*$I45</f>
        <v>0</v>
      </c>
      <c r="U45" s="8">
        <f>_xlfn.IFNA(VLOOKUP(SPECIES!AC68,Sheet1!$B$9:$C$13,2,FALSE),0)*$I45</f>
        <v>0</v>
      </c>
      <c r="V45" s="8">
        <f>_xlfn.IFNA(VLOOKUP(SPECIES!AD68,Sheet1!$B$9:$C$13,2,FALSE),0)*$I45</f>
        <v>0</v>
      </c>
      <c r="W45" s="8">
        <f>_xlfn.IFNA(VLOOKUP(SPECIES!AE68,Sheet1!$B$9:$C$13,2,FALSE),0)*$I45</f>
        <v>0</v>
      </c>
      <c r="X45" s="8">
        <f>_xlfn.IFNA(VLOOKUP(SPECIES!AF68,Sheet1!$B$9:$C$13,2,FALSE),0)*$I45</f>
        <v>0</v>
      </c>
      <c r="Y45" s="8">
        <f>_xlfn.IFNA(VLOOKUP(SPECIES!AG68,Sheet1!$B$9:$C$13,2,FALSE),0)*$I45</f>
        <v>0</v>
      </c>
      <c r="Z45" s="8">
        <f>_xlfn.IFNA(VLOOKUP(SPECIES!AH68,Sheet1!$B$9:$C$13,2,FALSE),0)*$I45</f>
        <v>0</v>
      </c>
      <c r="AA45" s="8">
        <f>_xlfn.IFNA(VLOOKUP(SPECIES!AI68,Sheet1!$B$9:$C$13,2,FALSE),0)*$I45</f>
        <v>0</v>
      </c>
      <c r="AB45" s="8">
        <f>_xlfn.IFNA(VLOOKUP(SPECIES!AJ68,Sheet1!$B$9:$C$13,2,FALSE),0)*$I45</f>
        <v>0</v>
      </c>
      <c r="AC45" s="8">
        <f>_xlfn.IFNA(VLOOKUP(SPECIES!AK68,Sheet1!$B$9:$C$13,2,FALSE),0)*$I45</f>
        <v>0</v>
      </c>
      <c r="AD45" s="8">
        <f>_xlfn.IFNA(VLOOKUP(SPECIES!AL68,Sheet1!$B$9:$C$13,2,FALSE),0)*$I45</f>
        <v>0</v>
      </c>
      <c r="AE45" s="8">
        <f>_xlfn.IFNA(VLOOKUP(SPECIES!AM68,Sheet1!$B$9:$C$13,2,FALSE),0)*$I45</f>
        <v>0</v>
      </c>
      <c r="AF45" s="8">
        <f>_xlfn.IFNA(VLOOKUP(SPECIES!AN68,Sheet1!$B$9:$C$13,2,FALSE),0)*$I45</f>
        <v>0</v>
      </c>
      <c r="AG45" s="8">
        <f>_xlfn.IFNA(VLOOKUP(SPECIES!AO68,Sheet1!$B$9:$C$13,2,FALSE),0)*$I45</f>
        <v>0</v>
      </c>
      <c r="AH45" s="8">
        <f>_xlfn.IFNA(VLOOKUP(SPECIES!AP68,Sheet1!$B$9:$C$13,2,FALSE),0)*$I45</f>
        <v>0</v>
      </c>
      <c r="AI45" s="8">
        <f>_xlfn.IFNA(VLOOKUP(SPECIES!AQ68,Sheet1!$B$9:$C$13,2,FALSE),0)*$I45</f>
        <v>0</v>
      </c>
      <c r="AJ45" s="8">
        <f>_xlfn.IFNA(VLOOKUP(SPECIES!AR68,Sheet1!$B$9:$C$13,2,FALSE),0)*$I45</f>
        <v>0</v>
      </c>
      <c r="AK45" s="8">
        <f>_xlfn.IFNA(VLOOKUP(SPECIES!AS68,Sheet1!$B$9:$C$13,2,FALSE),0)*$I45</f>
        <v>0</v>
      </c>
      <c r="AL45" s="8">
        <f>_xlfn.IFNA(VLOOKUP(SPECIES!AT68,Sheet1!$B$9:$C$13,2,FALSE),0)*$I45</f>
        <v>0</v>
      </c>
      <c r="AM45" s="8">
        <f>_xlfn.IFNA(VLOOKUP(SPECIES!AU68,Sheet1!$B$9:$C$13,2,FALSE),0)*$I45</f>
        <v>0</v>
      </c>
      <c r="AN45" s="8">
        <f>_xlfn.IFNA(VLOOKUP(SPECIES!AV68,Sheet1!$B$9:$C$13,2,FALSE),0)*$I45</f>
        <v>0</v>
      </c>
      <c r="AO45" s="8">
        <f>_xlfn.IFNA(VLOOKUP(SPECIES!AW68,Sheet1!$B$9:$C$13,2,FALSE),0)*$I45</f>
        <v>0</v>
      </c>
      <c r="AP45" s="8">
        <f>_xlfn.IFNA(VLOOKUP(SPECIES!AX68,Sheet1!$B$9:$C$13,2,FALSE),0)*$I45</f>
        <v>0</v>
      </c>
      <c r="AQ45" s="8">
        <f>_xlfn.IFNA(VLOOKUP(SPECIES!AY68,Sheet1!$B$9:$C$13,2,FALSE),0)*$I45</f>
        <v>0</v>
      </c>
      <c r="AR45" s="8">
        <f>_xlfn.IFNA(VLOOKUP(SPECIES!AZ68,Sheet1!$B$9:$C$13,2,FALSE),0)*$I45</f>
        <v>0</v>
      </c>
      <c r="AS45" s="8">
        <f>_xlfn.IFNA(VLOOKUP(SPECIES!BA68,Sheet1!$B$9:$C$13,2,FALSE),0)*$I45</f>
        <v>0</v>
      </c>
      <c r="AT45" s="8">
        <f>_xlfn.IFNA(VLOOKUP(SPECIES!BB68,Sheet1!$B$9:$C$13,2,FALSE),0)*$I45</f>
        <v>0</v>
      </c>
      <c r="AU45" s="8">
        <f>_xlfn.IFNA(VLOOKUP(SPECIES!BC68,Sheet1!$B$9:$C$13,2,FALSE),0)*$I45</f>
        <v>0</v>
      </c>
      <c r="AV45" s="8">
        <f>_xlfn.IFNA(VLOOKUP(SPECIES!BD68,Sheet1!$B$9:$C$13,2,FALSE),0)*$I45</f>
        <v>0</v>
      </c>
      <c r="AW45" s="8">
        <f>_xlfn.IFNA(VLOOKUP(SPECIES!BE68,Sheet1!$B$9:$C$13,2,FALSE),0)*$I45</f>
        <v>0</v>
      </c>
      <c r="AX45" s="8">
        <f>_xlfn.IFNA(VLOOKUP(SPECIES!BF68,Sheet1!$B$9:$C$13,2,FALSE),0)*$I45</f>
        <v>0</v>
      </c>
      <c r="AY45" s="8">
        <f>_xlfn.IFNA(VLOOKUP(SPECIES!BG68,Sheet1!$B$9:$C$13,2,FALSE),0)*$I45</f>
        <v>0</v>
      </c>
      <c r="AZ45" s="8">
        <f>_xlfn.IFNA(VLOOKUP(SPECIES!BH68,Sheet1!$B$9:$C$13,2,FALSE),0)*$I45</f>
        <v>0</v>
      </c>
      <c r="BA45" s="8">
        <f>_xlfn.IFNA(VLOOKUP(SPECIES!BI68,Sheet1!$B$9:$C$13,2,FALSE),0)*$I45</f>
        <v>0</v>
      </c>
      <c r="BB45" s="8">
        <f>_xlfn.IFNA(VLOOKUP(SPECIES!BJ68,Sheet1!$B$9:$C$13,2,FALSE),0)*$I45</f>
        <v>0</v>
      </c>
      <c r="BC45" s="8">
        <f>_xlfn.IFNA(VLOOKUP(SPECIES!BK68,Sheet1!$B$9:$C$13,2,FALSE),0)*$I45</f>
        <v>0</v>
      </c>
      <c r="BD45" s="8">
        <f>_xlfn.IFNA(VLOOKUP(SPECIES!BL68,Sheet1!$B$9:$C$13,2,FALSE),0)*$I45</f>
        <v>0</v>
      </c>
      <c r="BE45" s="8">
        <f>_xlfn.IFNA(VLOOKUP(SPECIES!BM68,Sheet1!$B$9:$C$13,2,FALSE),0)*$I45</f>
        <v>0</v>
      </c>
      <c r="BF45" s="8">
        <f>_xlfn.IFNA(VLOOKUP(SPECIES!BN68,Sheet1!$B$9:$C$13,2,FALSE),0)*$I45</f>
        <v>0</v>
      </c>
      <c r="BG45" s="89">
        <f>_xlfn.IFNA(VLOOKUP(SPECIES!BO68,Sheet1!$B$9:$C$13,2,FALSE),0)*$I45</f>
        <v>0</v>
      </c>
    </row>
    <row r="46" spans="8:59">
      <c r="H46" s="130"/>
      <c r="I46" s="89">
        <f>IF(SPECIES!C69="x",9,IF(SPECIES!D69="x",3,IF(SPECIES!E69="x",1,"")))</f>
        <v>3</v>
      </c>
      <c r="J46" s="88">
        <f>_xlfn.IFNA(VLOOKUP(SPECIES!R69,Sheet1!$B$9:$C$13,2,FALSE),0)*$I46</f>
        <v>0</v>
      </c>
      <c r="K46" s="8">
        <f>_xlfn.IFNA(VLOOKUP(SPECIES!S69,Sheet1!$B$9:$C$13,2,FALSE),0)*$I46</f>
        <v>0</v>
      </c>
      <c r="L46" s="8">
        <f>_xlfn.IFNA(VLOOKUP(SPECIES!T69,Sheet1!$B$9:$C$13,2,FALSE),0)*$I46</f>
        <v>0</v>
      </c>
      <c r="M46" s="8">
        <f>_xlfn.IFNA(VLOOKUP(SPECIES!U69,Sheet1!$B$9:$C$13,2,FALSE),0)*$I46</f>
        <v>0</v>
      </c>
      <c r="N46" s="8">
        <f>_xlfn.IFNA(VLOOKUP(SPECIES!V69,Sheet1!$B$9:$C$13,2,FALSE),0)*$I46</f>
        <v>0</v>
      </c>
      <c r="O46" s="8">
        <f>_xlfn.IFNA(VLOOKUP(SPECIES!W69,Sheet1!$B$9:$C$13,2,FALSE),0)*$I46</f>
        <v>0</v>
      </c>
      <c r="P46" s="8">
        <f>_xlfn.IFNA(VLOOKUP(SPECIES!X69,Sheet1!$B$9:$C$13,2,FALSE),0)*$I46</f>
        <v>0</v>
      </c>
      <c r="Q46" s="8">
        <f>_xlfn.IFNA(VLOOKUP(SPECIES!Y69,Sheet1!$B$9:$C$13,2,FALSE),0)*$I46</f>
        <v>0</v>
      </c>
      <c r="R46" s="8">
        <f>_xlfn.IFNA(VLOOKUP(SPECIES!Z69,Sheet1!$B$9:$C$13,2,FALSE),0)*$I46</f>
        <v>0</v>
      </c>
      <c r="S46" s="8">
        <f>_xlfn.IFNA(VLOOKUP(SPECIES!AA69,Sheet1!$B$9:$C$13,2,FALSE),0)*$I46</f>
        <v>0</v>
      </c>
      <c r="T46" s="8">
        <f>_xlfn.IFNA(VLOOKUP(SPECIES!AB69,Sheet1!$B$9:$C$13,2,FALSE),0)*$I46</f>
        <v>0</v>
      </c>
      <c r="U46" s="8">
        <f>_xlfn.IFNA(VLOOKUP(SPECIES!AC69,Sheet1!$B$9:$C$13,2,FALSE),0)*$I46</f>
        <v>0</v>
      </c>
      <c r="V46" s="8">
        <f>_xlfn.IFNA(VLOOKUP(SPECIES!AD69,Sheet1!$B$9:$C$13,2,FALSE),0)*$I46</f>
        <v>0</v>
      </c>
      <c r="W46" s="8">
        <f>_xlfn.IFNA(VLOOKUP(SPECIES!AE69,Sheet1!$B$9:$C$13,2,FALSE),0)*$I46</f>
        <v>0</v>
      </c>
      <c r="X46" s="8">
        <f>_xlfn.IFNA(VLOOKUP(SPECIES!AF69,Sheet1!$B$9:$C$13,2,FALSE),0)*$I46</f>
        <v>0</v>
      </c>
      <c r="Y46" s="8">
        <f>_xlfn.IFNA(VLOOKUP(SPECIES!AG69,Sheet1!$B$9:$C$13,2,FALSE),0)*$I46</f>
        <v>0</v>
      </c>
      <c r="Z46" s="8">
        <f>_xlfn.IFNA(VLOOKUP(SPECIES!AH69,Sheet1!$B$9:$C$13,2,FALSE),0)*$I46</f>
        <v>0</v>
      </c>
      <c r="AA46" s="8">
        <f>_xlfn.IFNA(VLOOKUP(SPECIES!AI69,Sheet1!$B$9:$C$13,2,FALSE),0)*$I46</f>
        <v>0</v>
      </c>
      <c r="AB46" s="8">
        <f>_xlfn.IFNA(VLOOKUP(SPECIES!AJ69,Sheet1!$B$9:$C$13,2,FALSE),0)*$I46</f>
        <v>0</v>
      </c>
      <c r="AC46" s="8">
        <f>_xlfn.IFNA(VLOOKUP(SPECIES!AK69,Sheet1!$B$9:$C$13,2,FALSE),0)*$I46</f>
        <v>0</v>
      </c>
      <c r="AD46" s="8">
        <f>_xlfn.IFNA(VLOOKUP(SPECIES!AL69,Sheet1!$B$9:$C$13,2,FALSE),0)*$I46</f>
        <v>0</v>
      </c>
      <c r="AE46" s="8">
        <f>_xlfn.IFNA(VLOOKUP(SPECIES!AM69,Sheet1!$B$9:$C$13,2,FALSE),0)*$I46</f>
        <v>0</v>
      </c>
      <c r="AF46" s="8">
        <f>_xlfn.IFNA(VLOOKUP(SPECIES!AN69,Sheet1!$B$9:$C$13,2,FALSE),0)*$I46</f>
        <v>0</v>
      </c>
      <c r="AG46" s="8">
        <f>_xlfn.IFNA(VLOOKUP(SPECIES!AO69,Sheet1!$B$9:$C$13,2,FALSE),0)*$I46</f>
        <v>0</v>
      </c>
      <c r="AH46" s="8">
        <f>_xlfn.IFNA(VLOOKUP(SPECIES!AP69,Sheet1!$B$9:$C$13,2,FALSE),0)*$I46</f>
        <v>0</v>
      </c>
      <c r="AI46" s="8">
        <f>_xlfn.IFNA(VLOOKUP(SPECIES!AQ69,Sheet1!$B$9:$C$13,2,FALSE),0)*$I46</f>
        <v>0</v>
      </c>
      <c r="AJ46" s="8">
        <f>_xlfn.IFNA(VLOOKUP(SPECIES!AR69,Sheet1!$B$9:$C$13,2,FALSE),0)*$I46</f>
        <v>0</v>
      </c>
      <c r="AK46" s="8">
        <f>_xlfn.IFNA(VLOOKUP(SPECIES!AS69,Sheet1!$B$9:$C$13,2,FALSE),0)*$I46</f>
        <v>0</v>
      </c>
      <c r="AL46" s="8">
        <f>_xlfn.IFNA(VLOOKUP(SPECIES!AT69,Sheet1!$B$9:$C$13,2,FALSE),0)*$I46</f>
        <v>0</v>
      </c>
      <c r="AM46" s="8">
        <f>_xlfn.IFNA(VLOOKUP(SPECIES!AU69,Sheet1!$B$9:$C$13,2,FALSE),0)*$I46</f>
        <v>0</v>
      </c>
      <c r="AN46" s="8">
        <f>_xlfn.IFNA(VLOOKUP(SPECIES!AV69,Sheet1!$B$9:$C$13,2,FALSE),0)*$I46</f>
        <v>0</v>
      </c>
      <c r="AO46" s="8">
        <f>_xlfn.IFNA(VLOOKUP(SPECIES!AW69,Sheet1!$B$9:$C$13,2,FALSE),0)*$I46</f>
        <v>0</v>
      </c>
      <c r="AP46" s="8">
        <f>_xlfn.IFNA(VLOOKUP(SPECIES!AX69,Sheet1!$B$9:$C$13,2,FALSE),0)*$I46</f>
        <v>0</v>
      </c>
      <c r="AQ46" s="8">
        <f>_xlfn.IFNA(VLOOKUP(SPECIES!AY69,Sheet1!$B$9:$C$13,2,FALSE),0)*$I46</f>
        <v>0</v>
      </c>
      <c r="AR46" s="8">
        <f>_xlfn.IFNA(VLOOKUP(SPECIES!AZ69,Sheet1!$B$9:$C$13,2,FALSE),0)*$I46</f>
        <v>0</v>
      </c>
      <c r="AS46" s="8">
        <f>_xlfn.IFNA(VLOOKUP(SPECIES!BA69,Sheet1!$B$9:$C$13,2,FALSE),0)*$I46</f>
        <v>0</v>
      </c>
      <c r="AT46" s="8">
        <f>_xlfn.IFNA(VLOOKUP(SPECIES!BB69,Sheet1!$B$9:$C$13,2,FALSE),0)*$I46</f>
        <v>0</v>
      </c>
      <c r="AU46" s="8">
        <f>_xlfn.IFNA(VLOOKUP(SPECIES!BC69,Sheet1!$B$9:$C$13,2,FALSE),0)*$I46</f>
        <v>0</v>
      </c>
      <c r="AV46" s="8">
        <f>_xlfn.IFNA(VLOOKUP(SPECIES!BD69,Sheet1!$B$9:$C$13,2,FALSE),0)*$I46</f>
        <v>0</v>
      </c>
      <c r="AW46" s="8">
        <f>_xlfn.IFNA(VLOOKUP(SPECIES!BE69,Sheet1!$B$9:$C$13,2,FALSE),0)*$I46</f>
        <v>0</v>
      </c>
      <c r="AX46" s="8">
        <f>_xlfn.IFNA(VLOOKUP(SPECIES!BF69,Sheet1!$B$9:$C$13,2,FALSE),0)*$I46</f>
        <v>0</v>
      </c>
      <c r="AY46" s="8">
        <f>_xlfn.IFNA(VLOOKUP(SPECIES!BG69,Sheet1!$B$9:$C$13,2,FALSE),0)*$I46</f>
        <v>0</v>
      </c>
      <c r="AZ46" s="8">
        <f>_xlfn.IFNA(VLOOKUP(SPECIES!BH69,Sheet1!$B$9:$C$13,2,FALSE),0)*$I46</f>
        <v>0</v>
      </c>
      <c r="BA46" s="8">
        <f>_xlfn.IFNA(VLOOKUP(SPECIES!BI69,Sheet1!$B$9:$C$13,2,FALSE),0)*$I46</f>
        <v>0</v>
      </c>
      <c r="BB46" s="8">
        <f>_xlfn.IFNA(VLOOKUP(SPECIES!BJ69,Sheet1!$B$9:$C$13,2,FALSE),0)*$I46</f>
        <v>0</v>
      </c>
      <c r="BC46" s="8">
        <f>_xlfn.IFNA(VLOOKUP(SPECIES!BK69,Sheet1!$B$9:$C$13,2,FALSE),0)*$I46</f>
        <v>0</v>
      </c>
      <c r="BD46" s="8">
        <f>_xlfn.IFNA(VLOOKUP(SPECIES!BL69,Sheet1!$B$9:$C$13,2,FALSE),0)*$I46</f>
        <v>0</v>
      </c>
      <c r="BE46" s="8">
        <f>_xlfn.IFNA(VLOOKUP(SPECIES!BM69,Sheet1!$B$9:$C$13,2,FALSE),0)*$I46</f>
        <v>0</v>
      </c>
      <c r="BF46" s="8">
        <f>_xlfn.IFNA(VLOOKUP(SPECIES!BN69,Sheet1!$B$9:$C$13,2,FALSE),0)*$I46</f>
        <v>0</v>
      </c>
      <c r="BG46" s="89">
        <f>_xlfn.IFNA(VLOOKUP(SPECIES!BO69,Sheet1!$B$9:$C$13,2,FALSE),0)*$I46</f>
        <v>0</v>
      </c>
    </row>
    <row r="47" spans="8:59">
      <c r="H47" s="130"/>
      <c r="I47" s="89">
        <f>IF(SPECIES!C70="x",9,IF(SPECIES!D70="x",3,IF(SPECIES!E70="x",1,"")))</f>
        <v>1</v>
      </c>
      <c r="J47" s="88">
        <f>_xlfn.IFNA(VLOOKUP(SPECIES!R70,Sheet1!$B$9:$C$13,2,FALSE),0)*$I47</f>
        <v>0</v>
      </c>
      <c r="K47" s="8">
        <f>_xlfn.IFNA(VLOOKUP(SPECIES!S70,Sheet1!$B$9:$C$13,2,FALSE),0)*$I47</f>
        <v>0</v>
      </c>
      <c r="L47" s="8">
        <f>_xlfn.IFNA(VLOOKUP(SPECIES!T70,Sheet1!$B$9:$C$13,2,FALSE),0)*$I47</f>
        <v>0</v>
      </c>
      <c r="M47" s="8">
        <f>_xlfn.IFNA(VLOOKUP(SPECIES!U70,Sheet1!$B$9:$C$13,2,FALSE),0)*$I47</f>
        <v>0</v>
      </c>
      <c r="N47" s="8">
        <f>_xlfn.IFNA(VLOOKUP(SPECIES!V70,Sheet1!$B$9:$C$13,2,FALSE),0)*$I47</f>
        <v>0</v>
      </c>
      <c r="O47" s="8">
        <f>_xlfn.IFNA(VLOOKUP(SPECIES!W70,Sheet1!$B$9:$C$13,2,FALSE),0)*$I47</f>
        <v>0</v>
      </c>
      <c r="P47" s="8">
        <f>_xlfn.IFNA(VLOOKUP(SPECIES!X70,Sheet1!$B$9:$C$13,2,FALSE),0)*$I47</f>
        <v>0</v>
      </c>
      <c r="Q47" s="8">
        <f>_xlfn.IFNA(VLOOKUP(SPECIES!Y70,Sheet1!$B$9:$C$13,2,FALSE),0)*$I47</f>
        <v>0</v>
      </c>
      <c r="R47" s="8">
        <f>_xlfn.IFNA(VLOOKUP(SPECIES!Z70,Sheet1!$B$9:$C$13,2,FALSE),0)*$I47</f>
        <v>0</v>
      </c>
      <c r="S47" s="8">
        <f>_xlfn.IFNA(VLOOKUP(SPECIES!AA70,Sheet1!$B$9:$C$13,2,FALSE),0)*$I47</f>
        <v>0</v>
      </c>
      <c r="T47" s="8">
        <f>_xlfn.IFNA(VLOOKUP(SPECIES!AB70,Sheet1!$B$9:$C$13,2,FALSE),0)*$I47</f>
        <v>0</v>
      </c>
      <c r="U47" s="8">
        <f>_xlfn.IFNA(VLOOKUP(SPECIES!AC70,Sheet1!$B$9:$C$13,2,FALSE),0)*$I47</f>
        <v>0</v>
      </c>
      <c r="V47" s="8">
        <f>_xlfn.IFNA(VLOOKUP(SPECIES!AD70,Sheet1!$B$9:$C$13,2,FALSE),0)*$I47</f>
        <v>0</v>
      </c>
      <c r="W47" s="8">
        <f>_xlfn.IFNA(VLOOKUP(SPECIES!AE70,Sheet1!$B$9:$C$13,2,FALSE),0)*$I47</f>
        <v>0</v>
      </c>
      <c r="X47" s="8">
        <f>_xlfn.IFNA(VLOOKUP(SPECIES!AF70,Sheet1!$B$9:$C$13,2,FALSE),0)*$I47</f>
        <v>0</v>
      </c>
      <c r="Y47" s="8">
        <f>_xlfn.IFNA(VLOOKUP(SPECIES!AG70,Sheet1!$B$9:$C$13,2,FALSE),0)*$I47</f>
        <v>0</v>
      </c>
      <c r="Z47" s="8">
        <f>_xlfn.IFNA(VLOOKUP(SPECIES!AH70,Sheet1!$B$9:$C$13,2,FALSE),0)*$I47</f>
        <v>0</v>
      </c>
      <c r="AA47" s="8">
        <f>_xlfn.IFNA(VLOOKUP(SPECIES!AI70,Sheet1!$B$9:$C$13,2,FALSE),0)*$I47</f>
        <v>0</v>
      </c>
      <c r="AB47" s="8">
        <f>_xlfn.IFNA(VLOOKUP(SPECIES!AJ70,Sheet1!$B$9:$C$13,2,FALSE),0)*$I47</f>
        <v>0</v>
      </c>
      <c r="AC47" s="8">
        <f>_xlfn.IFNA(VLOOKUP(SPECIES!AK70,Sheet1!$B$9:$C$13,2,FALSE),0)*$I47</f>
        <v>0</v>
      </c>
      <c r="AD47" s="8">
        <f>_xlfn.IFNA(VLOOKUP(SPECIES!AL70,Sheet1!$B$9:$C$13,2,FALSE),0)*$I47</f>
        <v>0</v>
      </c>
      <c r="AE47" s="8">
        <f>_xlfn.IFNA(VLOOKUP(SPECIES!AM70,Sheet1!$B$9:$C$13,2,FALSE),0)*$I47</f>
        <v>0</v>
      </c>
      <c r="AF47" s="8">
        <f>_xlfn.IFNA(VLOOKUP(SPECIES!AN70,Sheet1!$B$9:$C$13,2,FALSE),0)*$I47</f>
        <v>0</v>
      </c>
      <c r="AG47" s="8">
        <f>_xlfn.IFNA(VLOOKUP(SPECIES!AO70,Sheet1!$B$9:$C$13,2,FALSE),0)*$I47</f>
        <v>0</v>
      </c>
      <c r="AH47" s="8">
        <f>_xlfn.IFNA(VLOOKUP(SPECIES!AP70,Sheet1!$B$9:$C$13,2,FALSE),0)*$I47</f>
        <v>0</v>
      </c>
      <c r="AI47" s="8">
        <f>_xlfn.IFNA(VLOOKUP(SPECIES!AQ70,Sheet1!$B$9:$C$13,2,FALSE),0)*$I47</f>
        <v>0</v>
      </c>
      <c r="AJ47" s="8">
        <f>_xlfn.IFNA(VLOOKUP(SPECIES!AR70,Sheet1!$B$9:$C$13,2,FALSE),0)*$I47</f>
        <v>0</v>
      </c>
      <c r="AK47" s="8">
        <f>_xlfn.IFNA(VLOOKUP(SPECIES!AS70,Sheet1!$B$9:$C$13,2,FALSE),0)*$I47</f>
        <v>0</v>
      </c>
      <c r="AL47" s="8">
        <f>_xlfn.IFNA(VLOOKUP(SPECIES!AT70,Sheet1!$B$9:$C$13,2,FALSE),0)*$I47</f>
        <v>0</v>
      </c>
      <c r="AM47" s="8">
        <f>_xlfn.IFNA(VLOOKUP(SPECIES!AU70,Sheet1!$B$9:$C$13,2,FALSE),0)*$I47</f>
        <v>0</v>
      </c>
      <c r="AN47" s="8">
        <f>_xlfn.IFNA(VLOOKUP(SPECIES!AV70,Sheet1!$B$9:$C$13,2,FALSE),0)*$I47</f>
        <v>0</v>
      </c>
      <c r="AO47" s="8">
        <f>_xlfn.IFNA(VLOOKUP(SPECIES!AW70,Sheet1!$B$9:$C$13,2,FALSE),0)*$I47</f>
        <v>0</v>
      </c>
      <c r="AP47" s="8">
        <f>_xlfn.IFNA(VLOOKUP(SPECIES!AX70,Sheet1!$B$9:$C$13,2,FALSE),0)*$I47</f>
        <v>0</v>
      </c>
      <c r="AQ47" s="8">
        <f>_xlfn.IFNA(VLOOKUP(SPECIES!AY70,Sheet1!$B$9:$C$13,2,FALSE),0)*$I47</f>
        <v>0</v>
      </c>
      <c r="AR47" s="8">
        <f>_xlfn.IFNA(VLOOKUP(SPECIES!AZ70,Sheet1!$B$9:$C$13,2,FALSE),0)*$I47</f>
        <v>0</v>
      </c>
      <c r="AS47" s="8">
        <f>_xlfn.IFNA(VLOOKUP(SPECIES!BA70,Sheet1!$B$9:$C$13,2,FALSE),0)*$I47</f>
        <v>0</v>
      </c>
      <c r="AT47" s="8">
        <f>_xlfn.IFNA(VLOOKUP(SPECIES!BB70,Sheet1!$B$9:$C$13,2,FALSE),0)*$I47</f>
        <v>0</v>
      </c>
      <c r="AU47" s="8">
        <f>_xlfn.IFNA(VLOOKUP(SPECIES!BC70,Sheet1!$B$9:$C$13,2,FALSE),0)*$I47</f>
        <v>0</v>
      </c>
      <c r="AV47" s="8">
        <f>_xlfn.IFNA(VLOOKUP(SPECIES!BD70,Sheet1!$B$9:$C$13,2,FALSE),0)*$I47</f>
        <v>0</v>
      </c>
      <c r="AW47" s="8">
        <f>_xlfn.IFNA(VLOOKUP(SPECIES!BE70,Sheet1!$B$9:$C$13,2,FALSE),0)*$I47</f>
        <v>0</v>
      </c>
      <c r="AX47" s="8">
        <f>_xlfn.IFNA(VLOOKUP(SPECIES!BF70,Sheet1!$B$9:$C$13,2,FALSE),0)*$I47</f>
        <v>0</v>
      </c>
      <c r="AY47" s="8">
        <f>_xlfn.IFNA(VLOOKUP(SPECIES!BG70,Sheet1!$B$9:$C$13,2,FALSE),0)*$I47</f>
        <v>0</v>
      </c>
      <c r="AZ47" s="8">
        <f>_xlfn.IFNA(VLOOKUP(SPECIES!BH70,Sheet1!$B$9:$C$13,2,FALSE),0)*$I47</f>
        <v>0</v>
      </c>
      <c r="BA47" s="8">
        <f>_xlfn.IFNA(VLOOKUP(SPECIES!BI70,Sheet1!$B$9:$C$13,2,FALSE),0)*$I47</f>
        <v>0</v>
      </c>
      <c r="BB47" s="8">
        <f>_xlfn.IFNA(VLOOKUP(SPECIES!BJ70,Sheet1!$B$9:$C$13,2,FALSE),0)*$I47</f>
        <v>0</v>
      </c>
      <c r="BC47" s="8">
        <f>_xlfn.IFNA(VLOOKUP(SPECIES!BK70,Sheet1!$B$9:$C$13,2,FALSE),0)*$I47</f>
        <v>0</v>
      </c>
      <c r="BD47" s="8">
        <f>_xlfn.IFNA(VLOOKUP(SPECIES!BL70,Sheet1!$B$9:$C$13,2,FALSE),0)*$I47</f>
        <v>0</v>
      </c>
      <c r="BE47" s="8">
        <f>_xlfn.IFNA(VLOOKUP(SPECIES!BM70,Sheet1!$B$9:$C$13,2,FALSE),0)*$I47</f>
        <v>0</v>
      </c>
      <c r="BF47" s="8">
        <f>_xlfn.IFNA(VLOOKUP(SPECIES!BN70,Sheet1!$B$9:$C$13,2,FALSE),0)*$I47</f>
        <v>0</v>
      </c>
      <c r="BG47" s="89">
        <f>_xlfn.IFNA(VLOOKUP(SPECIES!BO70,Sheet1!$B$9:$C$13,2,FALSE),0)*$I47</f>
        <v>0</v>
      </c>
    </row>
    <row r="48" spans="8:59">
      <c r="H48" s="130"/>
      <c r="I48" s="89">
        <f>IF(SPECIES!C71="x",9,IF(SPECIES!D71="x",3,IF(SPECIES!E71="x",1,"")))</f>
        <v>3</v>
      </c>
      <c r="J48" s="88">
        <f>_xlfn.IFNA(VLOOKUP(SPECIES!R71,Sheet1!$B$9:$C$13,2,FALSE),0)*$I48</f>
        <v>0</v>
      </c>
      <c r="K48" s="8">
        <f>_xlfn.IFNA(VLOOKUP(SPECIES!S71,Sheet1!$B$9:$C$13,2,FALSE),0)*$I48</f>
        <v>0</v>
      </c>
      <c r="L48" s="8">
        <f>_xlfn.IFNA(VLOOKUP(SPECIES!T71,Sheet1!$B$9:$C$13,2,FALSE),0)*$I48</f>
        <v>0</v>
      </c>
      <c r="M48" s="8">
        <f>_xlfn.IFNA(VLOOKUP(SPECIES!U71,Sheet1!$B$9:$C$13,2,FALSE),0)*$I48</f>
        <v>0</v>
      </c>
      <c r="N48" s="8">
        <f>_xlfn.IFNA(VLOOKUP(SPECIES!V71,Sheet1!$B$9:$C$13,2,FALSE),0)*$I48</f>
        <v>0</v>
      </c>
      <c r="O48" s="8">
        <f>_xlfn.IFNA(VLOOKUP(SPECIES!W71,Sheet1!$B$9:$C$13,2,FALSE),0)*$I48</f>
        <v>0</v>
      </c>
      <c r="P48" s="8">
        <f>_xlfn.IFNA(VLOOKUP(SPECIES!X71,Sheet1!$B$9:$C$13,2,FALSE),0)*$I48</f>
        <v>0</v>
      </c>
      <c r="Q48" s="8">
        <f>_xlfn.IFNA(VLOOKUP(SPECIES!Y71,Sheet1!$B$9:$C$13,2,FALSE),0)*$I48</f>
        <v>0</v>
      </c>
      <c r="R48" s="8">
        <f>_xlfn.IFNA(VLOOKUP(SPECIES!Z71,Sheet1!$B$9:$C$13,2,FALSE),0)*$I48</f>
        <v>0</v>
      </c>
      <c r="S48" s="8">
        <f>_xlfn.IFNA(VLOOKUP(SPECIES!AA71,Sheet1!$B$9:$C$13,2,FALSE),0)*$I48</f>
        <v>0</v>
      </c>
      <c r="T48" s="8">
        <f>_xlfn.IFNA(VLOOKUP(SPECIES!AB71,Sheet1!$B$9:$C$13,2,FALSE),0)*$I48</f>
        <v>0</v>
      </c>
      <c r="U48" s="8">
        <f>_xlfn.IFNA(VLOOKUP(SPECIES!AC71,Sheet1!$B$9:$C$13,2,FALSE),0)*$I48</f>
        <v>0</v>
      </c>
      <c r="V48" s="8">
        <f>_xlfn.IFNA(VLOOKUP(SPECIES!AD71,Sheet1!$B$9:$C$13,2,FALSE),0)*$I48</f>
        <v>0</v>
      </c>
      <c r="W48" s="8">
        <f>_xlfn.IFNA(VLOOKUP(SPECIES!AE71,Sheet1!$B$9:$C$13,2,FALSE),0)*$I48</f>
        <v>0</v>
      </c>
      <c r="X48" s="8">
        <f>_xlfn.IFNA(VLOOKUP(SPECIES!AF71,Sheet1!$B$9:$C$13,2,FALSE),0)*$I48</f>
        <v>0</v>
      </c>
      <c r="Y48" s="8">
        <f>_xlfn.IFNA(VLOOKUP(SPECIES!AG71,Sheet1!$B$9:$C$13,2,FALSE),0)*$I48</f>
        <v>0</v>
      </c>
      <c r="Z48" s="8">
        <f>_xlfn.IFNA(VLOOKUP(SPECIES!AH71,Sheet1!$B$9:$C$13,2,FALSE),0)*$I48</f>
        <v>0</v>
      </c>
      <c r="AA48" s="8">
        <f>_xlfn.IFNA(VLOOKUP(SPECIES!AI71,Sheet1!$B$9:$C$13,2,FALSE),0)*$I48</f>
        <v>0</v>
      </c>
      <c r="AB48" s="8">
        <f>_xlfn.IFNA(VLOOKUP(SPECIES!AJ71,Sheet1!$B$9:$C$13,2,FALSE),0)*$I48</f>
        <v>0</v>
      </c>
      <c r="AC48" s="8">
        <f>_xlfn.IFNA(VLOOKUP(SPECIES!AK71,Sheet1!$B$9:$C$13,2,FALSE),0)*$I48</f>
        <v>0</v>
      </c>
      <c r="AD48" s="8">
        <f>_xlfn.IFNA(VLOOKUP(SPECIES!AL71,Sheet1!$B$9:$C$13,2,FALSE),0)*$I48</f>
        <v>0</v>
      </c>
      <c r="AE48" s="8">
        <f>_xlfn.IFNA(VLOOKUP(SPECIES!AM71,Sheet1!$B$9:$C$13,2,FALSE),0)*$I48</f>
        <v>0</v>
      </c>
      <c r="AF48" s="8">
        <f>_xlfn.IFNA(VLOOKUP(SPECIES!AN71,Sheet1!$B$9:$C$13,2,FALSE),0)*$I48</f>
        <v>0</v>
      </c>
      <c r="AG48" s="8">
        <f>_xlfn.IFNA(VLOOKUP(SPECIES!AO71,Sheet1!$B$9:$C$13,2,FALSE),0)*$I48</f>
        <v>0</v>
      </c>
      <c r="AH48" s="8">
        <f>_xlfn.IFNA(VLOOKUP(SPECIES!AP71,Sheet1!$B$9:$C$13,2,FALSE),0)*$I48</f>
        <v>0</v>
      </c>
      <c r="AI48" s="8">
        <f>_xlfn.IFNA(VLOOKUP(SPECIES!AQ71,Sheet1!$B$9:$C$13,2,FALSE),0)*$I48</f>
        <v>0</v>
      </c>
      <c r="AJ48" s="8">
        <f>_xlfn.IFNA(VLOOKUP(SPECIES!AR71,Sheet1!$B$9:$C$13,2,FALSE),0)*$I48</f>
        <v>0</v>
      </c>
      <c r="AK48" s="8">
        <f>_xlfn.IFNA(VLOOKUP(SPECIES!AS71,Sheet1!$B$9:$C$13,2,FALSE),0)*$I48</f>
        <v>0</v>
      </c>
      <c r="AL48" s="8">
        <f>_xlfn.IFNA(VLOOKUP(SPECIES!AT71,Sheet1!$B$9:$C$13,2,FALSE),0)*$I48</f>
        <v>0</v>
      </c>
      <c r="AM48" s="8">
        <f>_xlfn.IFNA(VLOOKUP(SPECIES!AU71,Sheet1!$B$9:$C$13,2,FALSE),0)*$I48</f>
        <v>0</v>
      </c>
      <c r="AN48" s="8">
        <f>_xlfn.IFNA(VLOOKUP(SPECIES!AV71,Sheet1!$B$9:$C$13,2,FALSE),0)*$I48</f>
        <v>0</v>
      </c>
      <c r="AO48" s="8">
        <f>_xlfn.IFNA(VLOOKUP(SPECIES!AW71,Sheet1!$B$9:$C$13,2,FALSE),0)*$I48</f>
        <v>0</v>
      </c>
      <c r="AP48" s="8">
        <f>_xlfn.IFNA(VLOOKUP(SPECIES!AX71,Sheet1!$B$9:$C$13,2,FALSE),0)*$I48</f>
        <v>0</v>
      </c>
      <c r="AQ48" s="8">
        <f>_xlfn.IFNA(VLOOKUP(SPECIES!AY71,Sheet1!$B$9:$C$13,2,FALSE),0)*$I48</f>
        <v>0</v>
      </c>
      <c r="AR48" s="8">
        <f>_xlfn.IFNA(VLOOKUP(SPECIES!AZ71,Sheet1!$B$9:$C$13,2,FALSE),0)*$I48</f>
        <v>0</v>
      </c>
      <c r="AS48" s="8">
        <f>_xlfn.IFNA(VLOOKUP(SPECIES!BA71,Sheet1!$B$9:$C$13,2,FALSE),0)*$I48</f>
        <v>0</v>
      </c>
      <c r="AT48" s="8">
        <f>_xlfn.IFNA(VLOOKUP(SPECIES!BB71,Sheet1!$B$9:$C$13,2,FALSE),0)*$I48</f>
        <v>0</v>
      </c>
      <c r="AU48" s="8">
        <f>_xlfn.IFNA(VLOOKUP(SPECIES!BC71,Sheet1!$B$9:$C$13,2,FALSE),0)*$I48</f>
        <v>0</v>
      </c>
      <c r="AV48" s="8">
        <f>_xlfn.IFNA(VLOOKUP(SPECIES!BD71,Sheet1!$B$9:$C$13,2,FALSE),0)*$I48</f>
        <v>0</v>
      </c>
      <c r="AW48" s="8">
        <f>_xlfn.IFNA(VLOOKUP(SPECIES!BE71,Sheet1!$B$9:$C$13,2,FALSE),0)*$I48</f>
        <v>0</v>
      </c>
      <c r="AX48" s="8">
        <f>_xlfn.IFNA(VLOOKUP(SPECIES!BF71,Sheet1!$B$9:$C$13,2,FALSE),0)*$I48</f>
        <v>0</v>
      </c>
      <c r="AY48" s="8">
        <f>_xlfn.IFNA(VLOOKUP(SPECIES!BG71,Sheet1!$B$9:$C$13,2,FALSE),0)*$I48</f>
        <v>0</v>
      </c>
      <c r="AZ48" s="8">
        <f>_xlfn.IFNA(VLOOKUP(SPECIES!BH71,Sheet1!$B$9:$C$13,2,FALSE),0)*$I48</f>
        <v>0</v>
      </c>
      <c r="BA48" s="8">
        <f>_xlfn.IFNA(VLOOKUP(SPECIES!BI71,Sheet1!$B$9:$C$13,2,FALSE),0)*$I48</f>
        <v>0</v>
      </c>
      <c r="BB48" s="8">
        <f>_xlfn.IFNA(VLOOKUP(SPECIES!BJ71,Sheet1!$B$9:$C$13,2,FALSE),0)*$I48</f>
        <v>0</v>
      </c>
      <c r="BC48" s="8">
        <f>_xlfn.IFNA(VLOOKUP(SPECIES!BK71,Sheet1!$B$9:$C$13,2,FALSE),0)*$I48</f>
        <v>0</v>
      </c>
      <c r="BD48" s="8">
        <f>_xlfn.IFNA(VLOOKUP(SPECIES!BL71,Sheet1!$B$9:$C$13,2,FALSE),0)*$I48</f>
        <v>0</v>
      </c>
      <c r="BE48" s="8">
        <f>_xlfn.IFNA(VLOOKUP(SPECIES!BM71,Sheet1!$B$9:$C$13,2,FALSE),0)*$I48</f>
        <v>0</v>
      </c>
      <c r="BF48" s="8">
        <f>_xlfn.IFNA(VLOOKUP(SPECIES!BN71,Sheet1!$B$9:$C$13,2,FALSE),0)*$I48</f>
        <v>0</v>
      </c>
      <c r="BG48" s="89">
        <f>_xlfn.IFNA(VLOOKUP(SPECIES!BO71,Sheet1!$B$9:$C$13,2,FALSE),0)*$I48</f>
        <v>0</v>
      </c>
    </row>
    <row r="49" spans="8:59">
      <c r="H49" s="130"/>
      <c r="I49" s="89">
        <f>IF(SPECIES!C72="x",9,IF(SPECIES!D72="x",3,IF(SPECIES!E72="x",1,"")))</f>
        <v>9</v>
      </c>
      <c r="J49" s="88">
        <f>_xlfn.IFNA(VLOOKUP(SPECIES!R72,Sheet1!$B$9:$C$13,2,FALSE),0)*$I49</f>
        <v>0</v>
      </c>
      <c r="K49" s="8">
        <f>_xlfn.IFNA(VLOOKUP(SPECIES!S72,Sheet1!$B$9:$C$13,2,FALSE),0)*$I49</f>
        <v>0</v>
      </c>
      <c r="L49" s="8">
        <f>_xlfn.IFNA(VLOOKUP(SPECIES!T72,Sheet1!$B$9:$C$13,2,FALSE),0)*$I49</f>
        <v>0</v>
      </c>
      <c r="M49" s="8">
        <f>_xlfn.IFNA(VLOOKUP(SPECIES!U72,Sheet1!$B$9:$C$13,2,FALSE),0)*$I49</f>
        <v>0</v>
      </c>
      <c r="N49" s="8">
        <f>_xlfn.IFNA(VLOOKUP(SPECIES!V72,Sheet1!$B$9:$C$13,2,FALSE),0)*$I49</f>
        <v>0</v>
      </c>
      <c r="O49" s="8">
        <f>_xlfn.IFNA(VLOOKUP(SPECIES!W72,Sheet1!$B$9:$C$13,2,FALSE),0)*$I49</f>
        <v>0</v>
      </c>
      <c r="P49" s="8">
        <f>_xlfn.IFNA(VLOOKUP(SPECIES!X72,Sheet1!$B$9:$C$13,2,FALSE),0)*$I49</f>
        <v>0</v>
      </c>
      <c r="Q49" s="8">
        <f>_xlfn.IFNA(VLOOKUP(SPECIES!Y72,Sheet1!$B$9:$C$13,2,FALSE),0)*$I49</f>
        <v>0</v>
      </c>
      <c r="R49" s="8">
        <f>_xlfn.IFNA(VLOOKUP(SPECIES!Z72,Sheet1!$B$9:$C$13,2,FALSE),0)*$I49</f>
        <v>0</v>
      </c>
      <c r="S49" s="8">
        <f>_xlfn.IFNA(VLOOKUP(SPECIES!AA72,Sheet1!$B$9:$C$13,2,FALSE),0)*$I49</f>
        <v>0</v>
      </c>
      <c r="T49" s="8">
        <f>_xlfn.IFNA(VLOOKUP(SPECIES!AB72,Sheet1!$B$9:$C$13,2,FALSE),0)*$I49</f>
        <v>0</v>
      </c>
      <c r="U49" s="8">
        <f>_xlfn.IFNA(VLOOKUP(SPECIES!AC72,Sheet1!$B$9:$C$13,2,FALSE),0)*$I49</f>
        <v>0</v>
      </c>
      <c r="V49" s="8">
        <f>_xlfn.IFNA(VLOOKUP(SPECIES!AD72,Sheet1!$B$9:$C$13,2,FALSE),0)*$I49</f>
        <v>0</v>
      </c>
      <c r="W49" s="8">
        <f>_xlfn.IFNA(VLOOKUP(SPECIES!AE72,Sheet1!$B$9:$C$13,2,FALSE),0)*$I49</f>
        <v>0</v>
      </c>
      <c r="X49" s="8">
        <f>_xlfn.IFNA(VLOOKUP(SPECIES!AF72,Sheet1!$B$9:$C$13,2,FALSE),0)*$I49</f>
        <v>0</v>
      </c>
      <c r="Y49" s="8">
        <f>_xlfn.IFNA(VLOOKUP(SPECIES!AG72,Sheet1!$B$9:$C$13,2,FALSE),0)*$I49</f>
        <v>0</v>
      </c>
      <c r="Z49" s="8">
        <f>_xlfn.IFNA(VLOOKUP(SPECIES!AH72,Sheet1!$B$9:$C$13,2,FALSE),0)*$I49</f>
        <v>0</v>
      </c>
      <c r="AA49" s="8">
        <f>_xlfn.IFNA(VLOOKUP(SPECIES!AI72,Sheet1!$B$9:$C$13,2,FALSE),0)*$I49</f>
        <v>0</v>
      </c>
      <c r="AB49" s="8">
        <f>_xlfn.IFNA(VLOOKUP(SPECIES!AJ72,Sheet1!$B$9:$C$13,2,FALSE),0)*$I49</f>
        <v>0</v>
      </c>
      <c r="AC49" s="8">
        <f>_xlfn.IFNA(VLOOKUP(SPECIES!AK72,Sheet1!$B$9:$C$13,2,FALSE),0)*$I49</f>
        <v>0</v>
      </c>
      <c r="AD49" s="8">
        <f>_xlfn.IFNA(VLOOKUP(SPECIES!AL72,Sheet1!$B$9:$C$13,2,FALSE),0)*$I49</f>
        <v>0</v>
      </c>
      <c r="AE49" s="8">
        <f>_xlfn.IFNA(VLOOKUP(SPECIES!AM72,Sheet1!$B$9:$C$13,2,FALSE),0)*$I49</f>
        <v>0</v>
      </c>
      <c r="AF49" s="8">
        <f>_xlfn.IFNA(VLOOKUP(SPECIES!AN72,Sheet1!$B$9:$C$13,2,FALSE),0)*$I49</f>
        <v>0</v>
      </c>
      <c r="AG49" s="8">
        <f>_xlfn.IFNA(VLOOKUP(SPECIES!AO72,Sheet1!$B$9:$C$13,2,FALSE),0)*$I49</f>
        <v>0</v>
      </c>
      <c r="AH49" s="8">
        <f>_xlfn.IFNA(VLOOKUP(SPECIES!AP72,Sheet1!$B$9:$C$13,2,FALSE),0)*$I49</f>
        <v>0</v>
      </c>
      <c r="AI49" s="8">
        <f>_xlfn.IFNA(VLOOKUP(SPECIES!AQ72,Sheet1!$B$9:$C$13,2,FALSE),0)*$I49</f>
        <v>0</v>
      </c>
      <c r="AJ49" s="8">
        <f>_xlfn.IFNA(VLOOKUP(SPECIES!AR72,Sheet1!$B$9:$C$13,2,FALSE),0)*$I49</f>
        <v>0</v>
      </c>
      <c r="AK49" s="8">
        <f>_xlfn.IFNA(VLOOKUP(SPECIES!AS72,Sheet1!$B$9:$C$13,2,FALSE),0)*$I49</f>
        <v>0</v>
      </c>
      <c r="AL49" s="8">
        <f>_xlfn.IFNA(VLOOKUP(SPECIES!AT72,Sheet1!$B$9:$C$13,2,FALSE),0)*$I49</f>
        <v>0</v>
      </c>
      <c r="AM49" s="8">
        <f>_xlfn.IFNA(VLOOKUP(SPECIES!AU72,Sheet1!$B$9:$C$13,2,FALSE),0)*$I49</f>
        <v>0</v>
      </c>
      <c r="AN49" s="8">
        <f>_xlfn.IFNA(VLOOKUP(SPECIES!AV72,Sheet1!$B$9:$C$13,2,FALSE),0)*$I49</f>
        <v>0</v>
      </c>
      <c r="AO49" s="8">
        <f>_xlfn.IFNA(VLOOKUP(SPECIES!AW72,Sheet1!$B$9:$C$13,2,FALSE),0)*$I49</f>
        <v>0</v>
      </c>
      <c r="AP49" s="8">
        <f>_xlfn.IFNA(VLOOKUP(SPECIES!AX72,Sheet1!$B$9:$C$13,2,FALSE),0)*$I49</f>
        <v>0</v>
      </c>
      <c r="AQ49" s="8">
        <f>_xlfn.IFNA(VLOOKUP(SPECIES!AY72,Sheet1!$B$9:$C$13,2,FALSE),0)*$I49</f>
        <v>0</v>
      </c>
      <c r="AR49" s="8">
        <f>_xlfn.IFNA(VLOOKUP(SPECIES!AZ72,Sheet1!$B$9:$C$13,2,FALSE),0)*$I49</f>
        <v>0</v>
      </c>
      <c r="AS49" s="8">
        <f>_xlfn.IFNA(VLOOKUP(SPECIES!BA72,Sheet1!$B$9:$C$13,2,FALSE),0)*$I49</f>
        <v>0</v>
      </c>
      <c r="AT49" s="8">
        <f>_xlfn.IFNA(VLOOKUP(SPECIES!BB72,Sheet1!$B$9:$C$13,2,FALSE),0)*$I49</f>
        <v>0</v>
      </c>
      <c r="AU49" s="8">
        <f>_xlfn.IFNA(VLOOKUP(SPECIES!BC72,Sheet1!$B$9:$C$13,2,FALSE),0)*$I49</f>
        <v>0</v>
      </c>
      <c r="AV49" s="8">
        <f>_xlfn.IFNA(VLOOKUP(SPECIES!BD72,Sheet1!$B$9:$C$13,2,FALSE),0)*$I49</f>
        <v>0</v>
      </c>
      <c r="AW49" s="8">
        <f>_xlfn.IFNA(VLOOKUP(SPECIES!BE72,Sheet1!$B$9:$C$13,2,FALSE),0)*$I49</f>
        <v>0</v>
      </c>
      <c r="AX49" s="8">
        <f>_xlfn.IFNA(VLOOKUP(SPECIES!BF72,Sheet1!$B$9:$C$13,2,FALSE),0)*$I49</f>
        <v>0</v>
      </c>
      <c r="AY49" s="8">
        <f>_xlfn.IFNA(VLOOKUP(SPECIES!BG72,Sheet1!$B$9:$C$13,2,FALSE),0)*$I49</f>
        <v>0</v>
      </c>
      <c r="AZ49" s="8">
        <f>_xlfn.IFNA(VLOOKUP(SPECIES!BH72,Sheet1!$B$9:$C$13,2,FALSE),0)*$I49</f>
        <v>0</v>
      </c>
      <c r="BA49" s="8">
        <f>_xlfn.IFNA(VLOOKUP(SPECIES!BI72,Sheet1!$B$9:$C$13,2,FALSE),0)*$I49</f>
        <v>0</v>
      </c>
      <c r="BB49" s="8">
        <f>_xlfn.IFNA(VLOOKUP(SPECIES!BJ72,Sheet1!$B$9:$C$13,2,FALSE),0)*$I49</f>
        <v>0</v>
      </c>
      <c r="BC49" s="8">
        <f>_xlfn.IFNA(VLOOKUP(SPECIES!BK72,Sheet1!$B$9:$C$13,2,FALSE),0)*$I49</f>
        <v>0</v>
      </c>
      <c r="BD49" s="8">
        <f>_xlfn.IFNA(VLOOKUP(SPECIES!BL72,Sheet1!$B$9:$C$13,2,FALSE),0)*$I49</f>
        <v>0</v>
      </c>
      <c r="BE49" s="8">
        <f>_xlfn.IFNA(VLOOKUP(SPECIES!BM72,Sheet1!$B$9:$C$13,2,FALSE),0)*$I49</f>
        <v>0</v>
      </c>
      <c r="BF49" s="8">
        <f>_xlfn.IFNA(VLOOKUP(SPECIES!BN72,Sheet1!$B$9:$C$13,2,FALSE),0)*$I49</f>
        <v>0</v>
      </c>
      <c r="BG49" s="89">
        <f>_xlfn.IFNA(VLOOKUP(SPECIES!BO72,Sheet1!$B$9:$C$13,2,FALSE),0)*$I49</f>
        <v>0</v>
      </c>
    </row>
    <row r="50" spans="8:59">
      <c r="H50" s="130"/>
      <c r="I50" s="89">
        <f>IF(SPECIES!C73="x",9,IF(SPECIES!D73="x",3,IF(SPECIES!E73="x",1,"")))</f>
        <v>9</v>
      </c>
      <c r="J50" s="88">
        <f>_xlfn.IFNA(VLOOKUP(SPECIES!R73,Sheet1!$B$9:$C$13,2,FALSE),0)*$I50</f>
        <v>0</v>
      </c>
      <c r="K50" s="8">
        <f>_xlfn.IFNA(VLOOKUP(SPECIES!S73,Sheet1!$B$9:$C$13,2,FALSE),0)*$I50</f>
        <v>0</v>
      </c>
      <c r="L50" s="8">
        <f>_xlfn.IFNA(VLOOKUP(SPECIES!T73,Sheet1!$B$9:$C$13,2,FALSE),0)*$I50</f>
        <v>0</v>
      </c>
      <c r="M50" s="8">
        <f>_xlfn.IFNA(VLOOKUP(SPECIES!U73,Sheet1!$B$9:$C$13,2,FALSE),0)*$I50</f>
        <v>0</v>
      </c>
      <c r="N50" s="8">
        <f>_xlfn.IFNA(VLOOKUP(SPECIES!V73,Sheet1!$B$9:$C$13,2,FALSE),0)*$I50</f>
        <v>0</v>
      </c>
      <c r="O50" s="8">
        <f>_xlfn.IFNA(VLOOKUP(SPECIES!W73,Sheet1!$B$9:$C$13,2,FALSE),0)*$I50</f>
        <v>0</v>
      </c>
      <c r="P50" s="8">
        <f>_xlfn.IFNA(VLOOKUP(SPECIES!X73,Sheet1!$B$9:$C$13,2,FALSE),0)*$I50</f>
        <v>0</v>
      </c>
      <c r="Q50" s="8">
        <f>_xlfn.IFNA(VLOOKUP(SPECIES!Y73,Sheet1!$B$9:$C$13,2,FALSE),0)*$I50</f>
        <v>0</v>
      </c>
      <c r="R50" s="8">
        <f>_xlfn.IFNA(VLOOKUP(SPECIES!Z73,Sheet1!$B$9:$C$13,2,FALSE),0)*$I50</f>
        <v>0</v>
      </c>
      <c r="S50" s="8">
        <f>_xlfn.IFNA(VLOOKUP(SPECIES!AA73,Sheet1!$B$9:$C$13,2,FALSE),0)*$I50</f>
        <v>0</v>
      </c>
      <c r="T50" s="8">
        <f>_xlfn.IFNA(VLOOKUP(SPECIES!AB73,Sheet1!$B$9:$C$13,2,FALSE),0)*$I50</f>
        <v>0</v>
      </c>
      <c r="U50" s="8">
        <f>_xlfn.IFNA(VLOOKUP(SPECIES!AC73,Sheet1!$B$9:$C$13,2,FALSE),0)*$I50</f>
        <v>0</v>
      </c>
      <c r="V50" s="8">
        <f>_xlfn.IFNA(VLOOKUP(SPECIES!AD73,Sheet1!$B$9:$C$13,2,FALSE),0)*$I50</f>
        <v>0</v>
      </c>
      <c r="W50" s="8">
        <f>_xlfn.IFNA(VLOOKUP(SPECIES!AE73,Sheet1!$B$9:$C$13,2,FALSE),0)*$I50</f>
        <v>0</v>
      </c>
      <c r="X50" s="8">
        <f>_xlfn.IFNA(VLOOKUP(SPECIES!AF73,Sheet1!$B$9:$C$13,2,FALSE),0)*$I50</f>
        <v>0</v>
      </c>
      <c r="Y50" s="8">
        <f>_xlfn.IFNA(VLOOKUP(SPECIES!AG73,Sheet1!$B$9:$C$13,2,FALSE),0)*$I50</f>
        <v>0</v>
      </c>
      <c r="Z50" s="8">
        <f>_xlfn.IFNA(VLOOKUP(SPECIES!AH73,Sheet1!$B$9:$C$13,2,FALSE),0)*$I50</f>
        <v>0</v>
      </c>
      <c r="AA50" s="8">
        <f>_xlfn.IFNA(VLOOKUP(SPECIES!AI73,Sheet1!$B$9:$C$13,2,FALSE),0)*$I50</f>
        <v>0</v>
      </c>
      <c r="AB50" s="8">
        <f>_xlfn.IFNA(VLOOKUP(SPECIES!AJ73,Sheet1!$B$9:$C$13,2,FALSE),0)*$I50</f>
        <v>0</v>
      </c>
      <c r="AC50" s="8">
        <f>_xlfn.IFNA(VLOOKUP(SPECIES!AK73,Sheet1!$B$9:$C$13,2,FALSE),0)*$I50</f>
        <v>0</v>
      </c>
      <c r="AD50" s="8">
        <f>_xlfn.IFNA(VLOOKUP(SPECIES!AL73,Sheet1!$B$9:$C$13,2,FALSE),0)*$I50</f>
        <v>0</v>
      </c>
      <c r="AE50" s="8">
        <f>_xlfn.IFNA(VLOOKUP(SPECIES!AM73,Sheet1!$B$9:$C$13,2,FALSE),0)*$I50</f>
        <v>0</v>
      </c>
      <c r="AF50" s="8">
        <f>_xlfn.IFNA(VLOOKUP(SPECIES!AN73,Sheet1!$B$9:$C$13,2,FALSE),0)*$I50</f>
        <v>0</v>
      </c>
      <c r="AG50" s="8">
        <f>_xlfn.IFNA(VLOOKUP(SPECIES!AO73,Sheet1!$B$9:$C$13,2,FALSE),0)*$I50</f>
        <v>0</v>
      </c>
      <c r="AH50" s="8">
        <f>_xlfn.IFNA(VLOOKUP(SPECIES!AP73,Sheet1!$B$9:$C$13,2,FALSE),0)*$I50</f>
        <v>0</v>
      </c>
      <c r="AI50" s="8">
        <f>_xlfn.IFNA(VLOOKUP(SPECIES!AQ73,Sheet1!$B$9:$C$13,2,FALSE),0)*$I50</f>
        <v>0</v>
      </c>
      <c r="AJ50" s="8">
        <f>_xlfn.IFNA(VLOOKUP(SPECIES!AR73,Sheet1!$B$9:$C$13,2,FALSE),0)*$I50</f>
        <v>0</v>
      </c>
      <c r="AK50" s="8">
        <f>_xlfn.IFNA(VLOOKUP(SPECIES!AS73,Sheet1!$B$9:$C$13,2,FALSE),0)*$I50</f>
        <v>0</v>
      </c>
      <c r="AL50" s="8">
        <f>_xlfn.IFNA(VLOOKUP(SPECIES!AT73,Sheet1!$B$9:$C$13,2,FALSE),0)*$I50</f>
        <v>0</v>
      </c>
      <c r="AM50" s="8">
        <f>_xlfn.IFNA(VLOOKUP(SPECIES!AU73,Sheet1!$B$9:$C$13,2,FALSE),0)*$I50</f>
        <v>0</v>
      </c>
      <c r="AN50" s="8">
        <f>_xlfn.IFNA(VLOOKUP(SPECIES!AV73,Sheet1!$B$9:$C$13,2,FALSE),0)*$I50</f>
        <v>0</v>
      </c>
      <c r="AO50" s="8">
        <f>_xlfn.IFNA(VLOOKUP(SPECIES!AW73,Sheet1!$B$9:$C$13,2,FALSE),0)*$I50</f>
        <v>0</v>
      </c>
      <c r="AP50" s="8">
        <f>_xlfn.IFNA(VLOOKUP(SPECIES!AX73,Sheet1!$B$9:$C$13,2,FALSE),0)*$I50</f>
        <v>0</v>
      </c>
      <c r="AQ50" s="8">
        <f>_xlfn.IFNA(VLOOKUP(SPECIES!AY73,Sheet1!$B$9:$C$13,2,FALSE),0)*$I50</f>
        <v>0</v>
      </c>
      <c r="AR50" s="8">
        <f>_xlfn.IFNA(VLOOKUP(SPECIES!AZ73,Sheet1!$B$9:$C$13,2,FALSE),0)*$I50</f>
        <v>0</v>
      </c>
      <c r="AS50" s="8">
        <f>_xlfn.IFNA(VLOOKUP(SPECIES!BA73,Sheet1!$B$9:$C$13,2,FALSE),0)*$I50</f>
        <v>0</v>
      </c>
      <c r="AT50" s="8">
        <f>_xlfn.IFNA(VLOOKUP(SPECIES!BB73,Sheet1!$B$9:$C$13,2,FALSE),0)*$I50</f>
        <v>0</v>
      </c>
      <c r="AU50" s="8">
        <f>_xlfn.IFNA(VLOOKUP(SPECIES!BC73,Sheet1!$B$9:$C$13,2,FALSE),0)*$I50</f>
        <v>0</v>
      </c>
      <c r="AV50" s="8">
        <f>_xlfn.IFNA(VLOOKUP(SPECIES!BD73,Sheet1!$B$9:$C$13,2,FALSE),0)*$I50</f>
        <v>0</v>
      </c>
      <c r="AW50" s="8">
        <f>_xlfn.IFNA(VLOOKUP(SPECIES!BE73,Sheet1!$B$9:$C$13,2,FALSE),0)*$I50</f>
        <v>0</v>
      </c>
      <c r="AX50" s="8">
        <f>_xlfn.IFNA(VLOOKUP(SPECIES!BF73,Sheet1!$B$9:$C$13,2,FALSE),0)*$I50</f>
        <v>0</v>
      </c>
      <c r="AY50" s="8">
        <f>_xlfn.IFNA(VLOOKUP(SPECIES!BG73,Sheet1!$B$9:$C$13,2,FALSE),0)*$I50</f>
        <v>0</v>
      </c>
      <c r="AZ50" s="8">
        <f>_xlfn.IFNA(VLOOKUP(SPECIES!BH73,Sheet1!$B$9:$C$13,2,FALSE),0)*$I50</f>
        <v>0</v>
      </c>
      <c r="BA50" s="8">
        <f>_xlfn.IFNA(VLOOKUP(SPECIES!BI73,Sheet1!$B$9:$C$13,2,FALSE),0)*$I50</f>
        <v>0</v>
      </c>
      <c r="BB50" s="8">
        <f>_xlfn.IFNA(VLOOKUP(SPECIES!BJ73,Sheet1!$B$9:$C$13,2,FALSE),0)*$I50</f>
        <v>0</v>
      </c>
      <c r="BC50" s="8">
        <f>_xlfn.IFNA(VLOOKUP(SPECIES!BK73,Sheet1!$B$9:$C$13,2,FALSE),0)*$I50</f>
        <v>0</v>
      </c>
      <c r="BD50" s="8">
        <f>_xlfn.IFNA(VLOOKUP(SPECIES!BL73,Sheet1!$B$9:$C$13,2,FALSE),0)*$I50</f>
        <v>0</v>
      </c>
      <c r="BE50" s="8">
        <f>_xlfn.IFNA(VLOOKUP(SPECIES!BM73,Sheet1!$B$9:$C$13,2,FALSE),0)*$I50</f>
        <v>0</v>
      </c>
      <c r="BF50" s="8">
        <f>_xlfn.IFNA(VLOOKUP(SPECIES!BN73,Sheet1!$B$9:$C$13,2,FALSE),0)*$I50</f>
        <v>0</v>
      </c>
      <c r="BG50" s="89">
        <f>_xlfn.IFNA(VLOOKUP(SPECIES!BO73,Sheet1!$B$9:$C$13,2,FALSE),0)*$I50</f>
        <v>0</v>
      </c>
    </row>
    <row r="51" spans="8:59">
      <c r="H51" s="130"/>
      <c r="I51" s="89">
        <f>IF(SPECIES!C74="x",9,IF(SPECIES!D74="x",3,IF(SPECIES!E74="x",1,"")))</f>
        <v>1</v>
      </c>
      <c r="J51" s="88">
        <f>_xlfn.IFNA(VLOOKUP(SPECIES!R74,Sheet1!$B$9:$C$13,2,FALSE),0)*$I51</f>
        <v>0</v>
      </c>
      <c r="K51" s="8">
        <f>_xlfn.IFNA(VLOOKUP(SPECIES!S74,Sheet1!$B$9:$C$13,2,FALSE),0)*$I51</f>
        <v>0</v>
      </c>
      <c r="L51" s="8">
        <f>_xlfn.IFNA(VLOOKUP(SPECIES!T74,Sheet1!$B$9:$C$13,2,FALSE),0)*$I51</f>
        <v>0</v>
      </c>
      <c r="M51" s="8">
        <f>_xlfn.IFNA(VLOOKUP(SPECIES!U74,Sheet1!$B$9:$C$13,2,FALSE),0)*$I51</f>
        <v>0</v>
      </c>
      <c r="N51" s="8">
        <f>_xlfn.IFNA(VLOOKUP(SPECIES!V74,Sheet1!$B$9:$C$13,2,FALSE),0)*$I51</f>
        <v>0</v>
      </c>
      <c r="O51" s="8">
        <f>_xlfn.IFNA(VLOOKUP(SPECIES!W74,Sheet1!$B$9:$C$13,2,FALSE),0)*$I51</f>
        <v>0</v>
      </c>
      <c r="P51" s="8">
        <f>_xlfn.IFNA(VLOOKUP(SPECIES!X74,Sheet1!$B$9:$C$13,2,FALSE),0)*$I51</f>
        <v>0</v>
      </c>
      <c r="Q51" s="8">
        <f>_xlfn.IFNA(VLOOKUP(SPECIES!Y74,Sheet1!$B$9:$C$13,2,FALSE),0)*$I51</f>
        <v>0</v>
      </c>
      <c r="R51" s="8">
        <f>_xlfn.IFNA(VLOOKUP(SPECIES!Z74,Sheet1!$B$9:$C$13,2,FALSE),0)*$I51</f>
        <v>0</v>
      </c>
      <c r="S51" s="8">
        <f>_xlfn.IFNA(VLOOKUP(SPECIES!AA74,Sheet1!$B$9:$C$13,2,FALSE),0)*$I51</f>
        <v>0</v>
      </c>
      <c r="T51" s="8">
        <f>_xlfn.IFNA(VLOOKUP(SPECIES!AB74,Sheet1!$B$9:$C$13,2,FALSE),0)*$I51</f>
        <v>0</v>
      </c>
      <c r="U51" s="8">
        <f>_xlfn.IFNA(VLOOKUP(SPECIES!AC74,Sheet1!$B$9:$C$13,2,FALSE),0)*$I51</f>
        <v>0</v>
      </c>
      <c r="V51" s="8">
        <f>_xlfn.IFNA(VLOOKUP(SPECIES!AD74,Sheet1!$B$9:$C$13,2,FALSE),0)*$I51</f>
        <v>0</v>
      </c>
      <c r="W51" s="8">
        <f>_xlfn.IFNA(VLOOKUP(SPECIES!AE74,Sheet1!$B$9:$C$13,2,FALSE),0)*$I51</f>
        <v>0</v>
      </c>
      <c r="X51" s="8">
        <f>_xlfn.IFNA(VLOOKUP(SPECIES!AF74,Sheet1!$B$9:$C$13,2,FALSE),0)*$I51</f>
        <v>0</v>
      </c>
      <c r="Y51" s="8">
        <f>_xlfn.IFNA(VLOOKUP(SPECIES!AG74,Sheet1!$B$9:$C$13,2,FALSE),0)*$I51</f>
        <v>0</v>
      </c>
      <c r="Z51" s="8">
        <f>_xlfn.IFNA(VLOOKUP(SPECIES!AH74,Sheet1!$B$9:$C$13,2,FALSE),0)*$I51</f>
        <v>0</v>
      </c>
      <c r="AA51" s="8">
        <f>_xlfn.IFNA(VLOOKUP(SPECIES!AI74,Sheet1!$B$9:$C$13,2,FALSE),0)*$I51</f>
        <v>0</v>
      </c>
      <c r="AB51" s="8">
        <f>_xlfn.IFNA(VLOOKUP(SPECIES!AJ74,Sheet1!$B$9:$C$13,2,FALSE),0)*$I51</f>
        <v>0</v>
      </c>
      <c r="AC51" s="8">
        <f>_xlfn.IFNA(VLOOKUP(SPECIES!AK74,Sheet1!$B$9:$C$13,2,FALSE),0)*$I51</f>
        <v>0</v>
      </c>
      <c r="AD51" s="8">
        <f>_xlfn.IFNA(VLOOKUP(SPECIES!AL74,Sheet1!$B$9:$C$13,2,FALSE),0)*$I51</f>
        <v>0</v>
      </c>
      <c r="AE51" s="8">
        <f>_xlfn.IFNA(VLOOKUP(SPECIES!AM74,Sheet1!$B$9:$C$13,2,FALSE),0)*$I51</f>
        <v>0</v>
      </c>
      <c r="AF51" s="8">
        <f>_xlfn.IFNA(VLOOKUP(SPECIES!AN74,Sheet1!$B$9:$C$13,2,FALSE),0)*$I51</f>
        <v>0</v>
      </c>
      <c r="AG51" s="8">
        <f>_xlfn.IFNA(VLOOKUP(SPECIES!AO74,Sheet1!$B$9:$C$13,2,FALSE),0)*$I51</f>
        <v>0</v>
      </c>
      <c r="AH51" s="8">
        <f>_xlfn.IFNA(VLOOKUP(SPECIES!AP74,Sheet1!$B$9:$C$13,2,FALSE),0)*$I51</f>
        <v>0</v>
      </c>
      <c r="AI51" s="8">
        <f>_xlfn.IFNA(VLOOKUP(SPECIES!AQ74,Sheet1!$B$9:$C$13,2,FALSE),0)*$I51</f>
        <v>0</v>
      </c>
      <c r="AJ51" s="8">
        <f>_xlfn.IFNA(VLOOKUP(SPECIES!AR74,Sheet1!$B$9:$C$13,2,FALSE),0)*$I51</f>
        <v>0</v>
      </c>
      <c r="AK51" s="8">
        <f>_xlfn.IFNA(VLOOKUP(SPECIES!AS74,Sheet1!$B$9:$C$13,2,FALSE),0)*$I51</f>
        <v>0</v>
      </c>
      <c r="AL51" s="8">
        <f>_xlfn.IFNA(VLOOKUP(SPECIES!AT74,Sheet1!$B$9:$C$13,2,FALSE),0)*$I51</f>
        <v>0</v>
      </c>
      <c r="AM51" s="8">
        <f>_xlfn.IFNA(VLOOKUP(SPECIES!AU74,Sheet1!$B$9:$C$13,2,FALSE),0)*$I51</f>
        <v>0</v>
      </c>
      <c r="AN51" s="8">
        <f>_xlfn.IFNA(VLOOKUP(SPECIES!AV74,Sheet1!$B$9:$C$13,2,FALSE),0)*$I51</f>
        <v>0</v>
      </c>
      <c r="AO51" s="8">
        <f>_xlfn.IFNA(VLOOKUP(SPECIES!AW74,Sheet1!$B$9:$C$13,2,FALSE),0)*$I51</f>
        <v>0</v>
      </c>
      <c r="AP51" s="8">
        <f>_xlfn.IFNA(VLOOKUP(SPECIES!AX74,Sheet1!$B$9:$C$13,2,FALSE),0)*$I51</f>
        <v>0</v>
      </c>
      <c r="AQ51" s="8">
        <f>_xlfn.IFNA(VLOOKUP(SPECIES!AY74,Sheet1!$B$9:$C$13,2,FALSE),0)*$I51</f>
        <v>0</v>
      </c>
      <c r="AR51" s="8">
        <f>_xlfn.IFNA(VLOOKUP(SPECIES!AZ74,Sheet1!$B$9:$C$13,2,FALSE),0)*$I51</f>
        <v>0</v>
      </c>
      <c r="AS51" s="8">
        <f>_xlfn.IFNA(VLOOKUP(SPECIES!BA74,Sheet1!$B$9:$C$13,2,FALSE),0)*$I51</f>
        <v>0</v>
      </c>
      <c r="AT51" s="8">
        <f>_xlfn.IFNA(VLOOKUP(SPECIES!BB74,Sheet1!$B$9:$C$13,2,FALSE),0)*$I51</f>
        <v>0</v>
      </c>
      <c r="AU51" s="8">
        <f>_xlfn.IFNA(VLOOKUP(SPECIES!BC74,Sheet1!$B$9:$C$13,2,FALSE),0)*$I51</f>
        <v>0</v>
      </c>
      <c r="AV51" s="8">
        <f>_xlfn.IFNA(VLOOKUP(SPECIES!BD74,Sheet1!$B$9:$C$13,2,FALSE),0)*$I51</f>
        <v>0</v>
      </c>
      <c r="AW51" s="8">
        <f>_xlfn.IFNA(VLOOKUP(SPECIES!BE74,Sheet1!$B$9:$C$13,2,FALSE),0)*$I51</f>
        <v>0</v>
      </c>
      <c r="AX51" s="8">
        <f>_xlfn.IFNA(VLOOKUP(SPECIES!BF74,Sheet1!$B$9:$C$13,2,FALSE),0)*$I51</f>
        <v>0</v>
      </c>
      <c r="AY51" s="8">
        <f>_xlfn.IFNA(VLOOKUP(SPECIES!BG74,Sheet1!$B$9:$C$13,2,FALSE),0)*$I51</f>
        <v>0</v>
      </c>
      <c r="AZ51" s="8">
        <f>_xlfn.IFNA(VLOOKUP(SPECIES!BH74,Sheet1!$B$9:$C$13,2,FALSE),0)*$I51</f>
        <v>0</v>
      </c>
      <c r="BA51" s="8">
        <f>_xlfn.IFNA(VLOOKUP(SPECIES!BI74,Sheet1!$B$9:$C$13,2,FALSE),0)*$I51</f>
        <v>0</v>
      </c>
      <c r="BB51" s="8">
        <f>_xlfn.IFNA(VLOOKUP(SPECIES!BJ74,Sheet1!$B$9:$C$13,2,FALSE),0)*$I51</f>
        <v>0</v>
      </c>
      <c r="BC51" s="8">
        <f>_xlfn.IFNA(VLOOKUP(SPECIES!BK74,Sheet1!$B$9:$C$13,2,FALSE),0)*$I51</f>
        <v>0</v>
      </c>
      <c r="BD51" s="8">
        <f>_xlfn.IFNA(VLOOKUP(SPECIES!BL74,Sheet1!$B$9:$C$13,2,FALSE),0)*$I51</f>
        <v>0</v>
      </c>
      <c r="BE51" s="8">
        <f>_xlfn.IFNA(VLOOKUP(SPECIES!BM74,Sheet1!$B$9:$C$13,2,FALSE),0)*$I51</f>
        <v>0</v>
      </c>
      <c r="BF51" s="8">
        <f>_xlfn.IFNA(VLOOKUP(SPECIES!BN74,Sheet1!$B$9:$C$13,2,FALSE),0)*$I51</f>
        <v>0</v>
      </c>
      <c r="BG51" s="89">
        <f>_xlfn.IFNA(VLOOKUP(SPECIES!BO74,Sheet1!$B$9:$C$13,2,FALSE),0)*$I51</f>
        <v>0</v>
      </c>
    </row>
    <row r="52" spans="8:59">
      <c r="H52" s="130"/>
      <c r="I52" s="89">
        <f>IF(SPECIES!C75="x",9,IF(SPECIES!D75="x",3,IF(SPECIES!E75="x",1,"")))</f>
        <v>3</v>
      </c>
      <c r="J52" s="88">
        <f>_xlfn.IFNA(VLOOKUP(SPECIES!R75,Sheet1!$B$9:$C$13,2,FALSE),0)*$I52</f>
        <v>0</v>
      </c>
      <c r="K52" s="8">
        <f>_xlfn.IFNA(VLOOKUP(SPECIES!S75,Sheet1!$B$9:$C$13,2,FALSE),0)*$I52</f>
        <v>0</v>
      </c>
      <c r="L52" s="8">
        <f>_xlfn.IFNA(VLOOKUP(SPECIES!T75,Sheet1!$B$9:$C$13,2,FALSE),0)*$I52</f>
        <v>0</v>
      </c>
      <c r="M52" s="8">
        <f>_xlfn.IFNA(VLOOKUP(SPECIES!U75,Sheet1!$B$9:$C$13,2,FALSE),0)*$I52</f>
        <v>0</v>
      </c>
      <c r="N52" s="8">
        <f>_xlfn.IFNA(VLOOKUP(SPECIES!V75,Sheet1!$B$9:$C$13,2,FALSE),0)*$I52</f>
        <v>0</v>
      </c>
      <c r="O52" s="8">
        <f>_xlfn.IFNA(VLOOKUP(SPECIES!W75,Sheet1!$B$9:$C$13,2,FALSE),0)*$I52</f>
        <v>0</v>
      </c>
      <c r="P52" s="8">
        <f>_xlfn.IFNA(VLOOKUP(SPECIES!X75,Sheet1!$B$9:$C$13,2,FALSE),0)*$I52</f>
        <v>0</v>
      </c>
      <c r="Q52" s="8">
        <f>_xlfn.IFNA(VLOOKUP(SPECIES!Y75,Sheet1!$B$9:$C$13,2,FALSE),0)*$I52</f>
        <v>0</v>
      </c>
      <c r="R52" s="8">
        <f>_xlfn.IFNA(VLOOKUP(SPECIES!Z75,Sheet1!$B$9:$C$13,2,FALSE),0)*$I52</f>
        <v>0</v>
      </c>
      <c r="S52" s="8">
        <f>_xlfn.IFNA(VLOOKUP(SPECIES!AA75,Sheet1!$B$9:$C$13,2,FALSE),0)*$I52</f>
        <v>0</v>
      </c>
      <c r="T52" s="8">
        <f>_xlfn.IFNA(VLOOKUP(SPECIES!AB75,Sheet1!$B$9:$C$13,2,FALSE),0)*$I52</f>
        <v>0</v>
      </c>
      <c r="U52" s="8">
        <f>_xlfn.IFNA(VLOOKUP(SPECIES!AC75,Sheet1!$B$9:$C$13,2,FALSE),0)*$I52</f>
        <v>0</v>
      </c>
      <c r="V52" s="8">
        <f>_xlfn.IFNA(VLOOKUP(SPECIES!AD75,Sheet1!$B$9:$C$13,2,FALSE),0)*$I52</f>
        <v>0</v>
      </c>
      <c r="W52" s="8">
        <f>_xlfn.IFNA(VLOOKUP(SPECIES!AE75,Sheet1!$B$9:$C$13,2,FALSE),0)*$I52</f>
        <v>0</v>
      </c>
      <c r="X52" s="8">
        <f>_xlfn.IFNA(VLOOKUP(SPECIES!AF75,Sheet1!$B$9:$C$13,2,FALSE),0)*$I52</f>
        <v>0</v>
      </c>
      <c r="Y52" s="8">
        <f>_xlfn.IFNA(VLOOKUP(SPECIES!AG75,Sheet1!$B$9:$C$13,2,FALSE),0)*$I52</f>
        <v>0</v>
      </c>
      <c r="Z52" s="8">
        <f>_xlfn.IFNA(VLOOKUP(SPECIES!AH75,Sheet1!$B$9:$C$13,2,FALSE),0)*$I52</f>
        <v>0</v>
      </c>
      <c r="AA52" s="8">
        <f>_xlfn.IFNA(VLOOKUP(SPECIES!AI75,Sheet1!$B$9:$C$13,2,FALSE),0)*$I52</f>
        <v>0</v>
      </c>
      <c r="AB52" s="8">
        <f>_xlfn.IFNA(VLOOKUP(SPECIES!AJ75,Sheet1!$B$9:$C$13,2,FALSE),0)*$I52</f>
        <v>0</v>
      </c>
      <c r="AC52" s="8">
        <f>_xlfn.IFNA(VLOOKUP(SPECIES!AK75,Sheet1!$B$9:$C$13,2,FALSE),0)*$I52</f>
        <v>0</v>
      </c>
      <c r="AD52" s="8">
        <f>_xlfn.IFNA(VLOOKUP(SPECIES!AL75,Sheet1!$B$9:$C$13,2,FALSE),0)*$I52</f>
        <v>0</v>
      </c>
      <c r="AE52" s="8">
        <f>_xlfn.IFNA(VLOOKUP(SPECIES!AM75,Sheet1!$B$9:$C$13,2,FALSE),0)*$I52</f>
        <v>0</v>
      </c>
      <c r="AF52" s="8">
        <f>_xlfn.IFNA(VLOOKUP(SPECIES!AN75,Sheet1!$B$9:$C$13,2,FALSE),0)*$I52</f>
        <v>0</v>
      </c>
      <c r="AG52" s="8">
        <f>_xlfn.IFNA(VLOOKUP(SPECIES!AO75,Sheet1!$B$9:$C$13,2,FALSE),0)*$I52</f>
        <v>0</v>
      </c>
      <c r="AH52" s="8">
        <f>_xlfn.IFNA(VLOOKUP(SPECIES!AP75,Sheet1!$B$9:$C$13,2,FALSE),0)*$I52</f>
        <v>0</v>
      </c>
      <c r="AI52" s="8">
        <f>_xlfn.IFNA(VLOOKUP(SPECIES!AQ75,Sheet1!$B$9:$C$13,2,FALSE),0)*$I52</f>
        <v>0</v>
      </c>
      <c r="AJ52" s="8">
        <f>_xlfn.IFNA(VLOOKUP(SPECIES!AR75,Sheet1!$B$9:$C$13,2,FALSE),0)*$I52</f>
        <v>0</v>
      </c>
      <c r="AK52" s="8">
        <f>_xlfn.IFNA(VLOOKUP(SPECIES!AS75,Sheet1!$B$9:$C$13,2,FALSE),0)*$I52</f>
        <v>0</v>
      </c>
      <c r="AL52" s="8">
        <f>_xlfn.IFNA(VLOOKUP(SPECIES!AT75,Sheet1!$B$9:$C$13,2,FALSE),0)*$I52</f>
        <v>0</v>
      </c>
      <c r="AM52" s="8">
        <f>_xlfn.IFNA(VLOOKUP(SPECIES!AU75,Sheet1!$B$9:$C$13,2,FALSE),0)*$I52</f>
        <v>0</v>
      </c>
      <c r="AN52" s="8">
        <f>_xlfn.IFNA(VLOOKUP(SPECIES!AV75,Sheet1!$B$9:$C$13,2,FALSE),0)*$I52</f>
        <v>0</v>
      </c>
      <c r="AO52" s="8">
        <f>_xlfn.IFNA(VLOOKUP(SPECIES!AW75,Sheet1!$B$9:$C$13,2,FALSE),0)*$I52</f>
        <v>0</v>
      </c>
      <c r="AP52" s="8">
        <f>_xlfn.IFNA(VLOOKUP(SPECIES!AX75,Sheet1!$B$9:$C$13,2,FALSE),0)*$I52</f>
        <v>0</v>
      </c>
      <c r="AQ52" s="8">
        <f>_xlfn.IFNA(VLOOKUP(SPECIES!AY75,Sheet1!$B$9:$C$13,2,FALSE),0)*$I52</f>
        <v>0</v>
      </c>
      <c r="AR52" s="8">
        <f>_xlfn.IFNA(VLOOKUP(SPECIES!AZ75,Sheet1!$B$9:$C$13,2,FALSE),0)*$I52</f>
        <v>0</v>
      </c>
      <c r="AS52" s="8">
        <f>_xlfn.IFNA(VLOOKUP(SPECIES!BA75,Sheet1!$B$9:$C$13,2,FALSE),0)*$I52</f>
        <v>0</v>
      </c>
      <c r="AT52" s="8">
        <f>_xlfn.IFNA(VLOOKUP(SPECIES!BB75,Sheet1!$B$9:$C$13,2,FALSE),0)*$I52</f>
        <v>0</v>
      </c>
      <c r="AU52" s="8">
        <f>_xlfn.IFNA(VLOOKUP(SPECIES!BC75,Sheet1!$B$9:$C$13,2,FALSE),0)*$I52</f>
        <v>0</v>
      </c>
      <c r="AV52" s="8">
        <f>_xlfn.IFNA(VLOOKUP(SPECIES!BD75,Sheet1!$B$9:$C$13,2,FALSE),0)*$I52</f>
        <v>0</v>
      </c>
      <c r="AW52" s="8">
        <f>_xlfn.IFNA(VLOOKUP(SPECIES!BE75,Sheet1!$B$9:$C$13,2,FALSE),0)*$I52</f>
        <v>0</v>
      </c>
      <c r="AX52" s="8">
        <f>_xlfn.IFNA(VLOOKUP(SPECIES!BF75,Sheet1!$B$9:$C$13,2,FALSE),0)*$I52</f>
        <v>0</v>
      </c>
      <c r="AY52" s="8">
        <f>_xlfn.IFNA(VLOOKUP(SPECIES!BG75,Sheet1!$B$9:$C$13,2,FALSE),0)*$I52</f>
        <v>0</v>
      </c>
      <c r="AZ52" s="8">
        <f>_xlfn.IFNA(VLOOKUP(SPECIES!BH75,Sheet1!$B$9:$C$13,2,FALSE),0)*$I52</f>
        <v>0</v>
      </c>
      <c r="BA52" s="8">
        <f>_xlfn.IFNA(VLOOKUP(SPECIES!BI75,Sheet1!$B$9:$C$13,2,FALSE),0)*$I52</f>
        <v>0</v>
      </c>
      <c r="BB52" s="8">
        <f>_xlfn.IFNA(VLOOKUP(SPECIES!BJ75,Sheet1!$B$9:$C$13,2,FALSE),0)*$I52</f>
        <v>0</v>
      </c>
      <c r="BC52" s="8">
        <f>_xlfn.IFNA(VLOOKUP(SPECIES!BK75,Sheet1!$B$9:$C$13,2,FALSE),0)*$I52</f>
        <v>0</v>
      </c>
      <c r="BD52" s="8">
        <f>_xlfn.IFNA(VLOOKUP(SPECIES!BL75,Sheet1!$B$9:$C$13,2,FALSE),0)*$I52</f>
        <v>0</v>
      </c>
      <c r="BE52" s="8">
        <f>_xlfn.IFNA(VLOOKUP(SPECIES!BM75,Sheet1!$B$9:$C$13,2,FALSE),0)*$I52</f>
        <v>0</v>
      </c>
      <c r="BF52" s="8">
        <f>_xlfn.IFNA(VLOOKUP(SPECIES!BN75,Sheet1!$B$9:$C$13,2,FALSE),0)*$I52</f>
        <v>0</v>
      </c>
      <c r="BG52" s="89">
        <f>_xlfn.IFNA(VLOOKUP(SPECIES!BO75,Sheet1!$B$9:$C$13,2,FALSE),0)*$I52</f>
        <v>0</v>
      </c>
    </row>
    <row r="53" spans="8:59">
      <c r="H53" s="130"/>
      <c r="I53" s="89">
        <f>IF(SPECIES!C76="x",9,IF(SPECIES!D76="x",3,IF(SPECIES!E76="x",1,"")))</f>
        <v>9</v>
      </c>
      <c r="J53" s="88">
        <f>_xlfn.IFNA(VLOOKUP(SPECIES!R76,Sheet1!$B$9:$C$13,2,FALSE),0)*$I53</f>
        <v>0</v>
      </c>
      <c r="K53" s="8">
        <f>_xlfn.IFNA(VLOOKUP(SPECIES!S76,Sheet1!$B$9:$C$13,2,FALSE),0)*$I53</f>
        <v>0</v>
      </c>
      <c r="L53" s="8">
        <f>_xlfn.IFNA(VLOOKUP(SPECIES!T76,Sheet1!$B$9:$C$13,2,FALSE),0)*$I53</f>
        <v>0</v>
      </c>
      <c r="M53" s="8">
        <f>_xlfn.IFNA(VLOOKUP(SPECIES!U76,Sheet1!$B$9:$C$13,2,FALSE),0)*$I53</f>
        <v>0</v>
      </c>
      <c r="N53" s="8">
        <f>_xlfn.IFNA(VLOOKUP(SPECIES!V76,Sheet1!$B$9:$C$13,2,FALSE),0)*$I53</f>
        <v>0</v>
      </c>
      <c r="O53" s="8">
        <f>_xlfn.IFNA(VLOOKUP(SPECIES!W76,Sheet1!$B$9:$C$13,2,FALSE),0)*$I53</f>
        <v>0</v>
      </c>
      <c r="P53" s="8">
        <f>_xlfn.IFNA(VLOOKUP(SPECIES!X76,Sheet1!$B$9:$C$13,2,FALSE),0)*$I53</f>
        <v>0</v>
      </c>
      <c r="Q53" s="8">
        <f>_xlfn.IFNA(VLOOKUP(SPECIES!Y76,Sheet1!$B$9:$C$13,2,FALSE),0)*$I53</f>
        <v>0</v>
      </c>
      <c r="R53" s="8">
        <f>_xlfn.IFNA(VLOOKUP(SPECIES!Z76,Sheet1!$B$9:$C$13,2,FALSE),0)*$I53</f>
        <v>0</v>
      </c>
      <c r="S53" s="8">
        <f>_xlfn.IFNA(VLOOKUP(SPECIES!AA76,Sheet1!$B$9:$C$13,2,FALSE),0)*$I53</f>
        <v>0</v>
      </c>
      <c r="T53" s="8">
        <f>_xlfn.IFNA(VLOOKUP(SPECIES!AB76,Sheet1!$B$9:$C$13,2,FALSE),0)*$I53</f>
        <v>0</v>
      </c>
      <c r="U53" s="8">
        <f>_xlfn.IFNA(VLOOKUP(SPECIES!AC76,Sheet1!$B$9:$C$13,2,FALSE),0)*$I53</f>
        <v>0</v>
      </c>
      <c r="V53" s="8">
        <f>_xlfn.IFNA(VLOOKUP(SPECIES!AD76,Sheet1!$B$9:$C$13,2,FALSE),0)*$I53</f>
        <v>0</v>
      </c>
      <c r="W53" s="8">
        <f>_xlfn.IFNA(VLOOKUP(SPECIES!AE76,Sheet1!$B$9:$C$13,2,FALSE),0)*$I53</f>
        <v>0</v>
      </c>
      <c r="X53" s="8">
        <f>_xlfn.IFNA(VLOOKUP(SPECIES!AF76,Sheet1!$B$9:$C$13,2,FALSE),0)*$I53</f>
        <v>0</v>
      </c>
      <c r="Y53" s="8">
        <f>_xlfn.IFNA(VLOOKUP(SPECIES!AG76,Sheet1!$B$9:$C$13,2,FALSE),0)*$I53</f>
        <v>0</v>
      </c>
      <c r="Z53" s="8">
        <f>_xlfn.IFNA(VLOOKUP(SPECIES!AH76,Sheet1!$B$9:$C$13,2,FALSE),0)*$I53</f>
        <v>0</v>
      </c>
      <c r="AA53" s="8">
        <f>_xlfn.IFNA(VLOOKUP(SPECIES!AI76,Sheet1!$B$9:$C$13,2,FALSE),0)*$I53</f>
        <v>0</v>
      </c>
      <c r="AB53" s="8">
        <f>_xlfn.IFNA(VLOOKUP(SPECIES!AJ76,Sheet1!$B$9:$C$13,2,FALSE),0)*$I53</f>
        <v>0</v>
      </c>
      <c r="AC53" s="8">
        <f>_xlfn.IFNA(VLOOKUP(SPECIES!AK76,Sheet1!$B$9:$C$13,2,FALSE),0)*$I53</f>
        <v>0</v>
      </c>
      <c r="AD53" s="8">
        <f>_xlfn.IFNA(VLOOKUP(SPECIES!AL76,Sheet1!$B$9:$C$13,2,FALSE),0)*$I53</f>
        <v>0</v>
      </c>
      <c r="AE53" s="8">
        <f>_xlfn.IFNA(VLOOKUP(SPECIES!AM76,Sheet1!$B$9:$C$13,2,FALSE),0)*$I53</f>
        <v>0</v>
      </c>
      <c r="AF53" s="8">
        <f>_xlfn.IFNA(VLOOKUP(SPECIES!AN76,Sheet1!$B$9:$C$13,2,FALSE),0)*$I53</f>
        <v>0</v>
      </c>
      <c r="AG53" s="8">
        <f>_xlfn.IFNA(VLOOKUP(SPECIES!AO76,Sheet1!$B$9:$C$13,2,FALSE),0)*$I53</f>
        <v>0</v>
      </c>
      <c r="AH53" s="8">
        <f>_xlfn.IFNA(VLOOKUP(SPECIES!AP76,Sheet1!$B$9:$C$13,2,FALSE),0)*$I53</f>
        <v>0</v>
      </c>
      <c r="AI53" s="8">
        <f>_xlfn.IFNA(VLOOKUP(SPECIES!AQ76,Sheet1!$B$9:$C$13,2,FALSE),0)*$I53</f>
        <v>0</v>
      </c>
      <c r="AJ53" s="8">
        <f>_xlfn.IFNA(VLOOKUP(SPECIES!AR76,Sheet1!$B$9:$C$13,2,FALSE),0)*$I53</f>
        <v>0</v>
      </c>
      <c r="AK53" s="8">
        <f>_xlfn.IFNA(VLOOKUP(SPECIES!AS76,Sheet1!$B$9:$C$13,2,FALSE),0)*$I53</f>
        <v>0</v>
      </c>
      <c r="AL53" s="8">
        <f>_xlfn.IFNA(VLOOKUP(SPECIES!AT76,Sheet1!$B$9:$C$13,2,FALSE),0)*$I53</f>
        <v>0</v>
      </c>
      <c r="AM53" s="8">
        <f>_xlfn.IFNA(VLOOKUP(SPECIES!AU76,Sheet1!$B$9:$C$13,2,FALSE),0)*$I53</f>
        <v>0</v>
      </c>
      <c r="AN53" s="8">
        <f>_xlfn.IFNA(VLOOKUP(SPECIES!AV76,Sheet1!$B$9:$C$13,2,FALSE),0)*$I53</f>
        <v>0</v>
      </c>
      <c r="AO53" s="8">
        <f>_xlfn.IFNA(VLOOKUP(SPECIES!AW76,Sheet1!$B$9:$C$13,2,FALSE),0)*$I53</f>
        <v>0</v>
      </c>
      <c r="AP53" s="8">
        <f>_xlfn.IFNA(VLOOKUP(SPECIES!AX76,Sheet1!$B$9:$C$13,2,FALSE),0)*$I53</f>
        <v>0</v>
      </c>
      <c r="AQ53" s="8">
        <f>_xlfn.IFNA(VLOOKUP(SPECIES!AY76,Sheet1!$B$9:$C$13,2,FALSE),0)*$I53</f>
        <v>0</v>
      </c>
      <c r="AR53" s="8">
        <f>_xlfn.IFNA(VLOOKUP(SPECIES!AZ76,Sheet1!$B$9:$C$13,2,FALSE),0)*$I53</f>
        <v>0</v>
      </c>
      <c r="AS53" s="8">
        <f>_xlfn.IFNA(VLOOKUP(SPECIES!BA76,Sheet1!$B$9:$C$13,2,FALSE),0)*$I53</f>
        <v>0</v>
      </c>
      <c r="AT53" s="8">
        <f>_xlfn.IFNA(VLOOKUP(SPECIES!BB76,Sheet1!$B$9:$C$13,2,FALSE),0)*$I53</f>
        <v>0</v>
      </c>
      <c r="AU53" s="8">
        <f>_xlfn.IFNA(VLOOKUP(SPECIES!BC76,Sheet1!$B$9:$C$13,2,FALSE),0)*$I53</f>
        <v>0</v>
      </c>
      <c r="AV53" s="8">
        <f>_xlfn.IFNA(VLOOKUP(SPECIES!BD76,Sheet1!$B$9:$C$13,2,FALSE),0)*$I53</f>
        <v>0</v>
      </c>
      <c r="AW53" s="8">
        <f>_xlfn.IFNA(VLOOKUP(SPECIES!BE76,Sheet1!$B$9:$C$13,2,FALSE),0)*$I53</f>
        <v>0</v>
      </c>
      <c r="AX53" s="8">
        <f>_xlfn.IFNA(VLOOKUP(SPECIES!BF76,Sheet1!$B$9:$C$13,2,FALSE),0)*$I53</f>
        <v>0</v>
      </c>
      <c r="AY53" s="8">
        <f>_xlfn.IFNA(VLOOKUP(SPECIES!BG76,Sheet1!$B$9:$C$13,2,FALSE),0)*$I53</f>
        <v>0</v>
      </c>
      <c r="AZ53" s="8">
        <f>_xlfn.IFNA(VLOOKUP(SPECIES!BH76,Sheet1!$B$9:$C$13,2,FALSE),0)*$I53</f>
        <v>0</v>
      </c>
      <c r="BA53" s="8">
        <f>_xlfn.IFNA(VLOOKUP(SPECIES!BI76,Sheet1!$B$9:$C$13,2,FALSE),0)*$I53</f>
        <v>0</v>
      </c>
      <c r="BB53" s="8">
        <f>_xlfn.IFNA(VLOOKUP(SPECIES!BJ76,Sheet1!$B$9:$C$13,2,FALSE),0)*$I53</f>
        <v>0</v>
      </c>
      <c r="BC53" s="8">
        <f>_xlfn.IFNA(VLOOKUP(SPECIES!BK76,Sheet1!$B$9:$C$13,2,FALSE),0)*$I53</f>
        <v>0</v>
      </c>
      <c r="BD53" s="8">
        <f>_xlfn.IFNA(VLOOKUP(SPECIES!BL76,Sheet1!$B$9:$C$13,2,FALSE),0)*$I53</f>
        <v>0</v>
      </c>
      <c r="BE53" s="8">
        <f>_xlfn.IFNA(VLOOKUP(SPECIES!BM76,Sheet1!$B$9:$C$13,2,FALSE),0)*$I53</f>
        <v>0</v>
      </c>
      <c r="BF53" s="8">
        <f>_xlfn.IFNA(VLOOKUP(SPECIES!BN76,Sheet1!$B$9:$C$13,2,FALSE),0)*$I53</f>
        <v>0</v>
      </c>
      <c r="BG53" s="89">
        <f>_xlfn.IFNA(VLOOKUP(SPECIES!BO76,Sheet1!$B$9:$C$13,2,FALSE),0)*$I53</f>
        <v>0</v>
      </c>
    </row>
    <row r="54" spans="8:59">
      <c r="H54" s="130"/>
      <c r="I54" s="89">
        <f>IF(SPECIES!C77="x",9,IF(SPECIES!D77="x",3,IF(SPECIES!E77="x",1,"")))</f>
        <v>3</v>
      </c>
      <c r="J54" s="88">
        <f>_xlfn.IFNA(VLOOKUP(SPECIES!R77,Sheet1!$B$9:$C$13,2,FALSE),0)*$I54</f>
        <v>0</v>
      </c>
      <c r="K54" s="8">
        <f>_xlfn.IFNA(VLOOKUP(SPECIES!S77,Sheet1!$B$9:$C$13,2,FALSE),0)*$I54</f>
        <v>0</v>
      </c>
      <c r="L54" s="8">
        <f>_xlfn.IFNA(VLOOKUP(SPECIES!T77,Sheet1!$B$9:$C$13,2,FALSE),0)*$I54</f>
        <v>0</v>
      </c>
      <c r="M54" s="8">
        <f>_xlfn.IFNA(VLOOKUP(SPECIES!U77,Sheet1!$B$9:$C$13,2,FALSE),0)*$I54</f>
        <v>0</v>
      </c>
      <c r="N54" s="8">
        <f>_xlfn.IFNA(VLOOKUP(SPECIES!V77,Sheet1!$B$9:$C$13,2,FALSE),0)*$I54</f>
        <v>0</v>
      </c>
      <c r="O54" s="8">
        <f>_xlfn.IFNA(VLOOKUP(SPECIES!W77,Sheet1!$B$9:$C$13,2,FALSE),0)*$I54</f>
        <v>0</v>
      </c>
      <c r="P54" s="8">
        <f>_xlfn.IFNA(VLOOKUP(SPECIES!X77,Sheet1!$B$9:$C$13,2,FALSE),0)*$I54</f>
        <v>0</v>
      </c>
      <c r="Q54" s="8">
        <f>_xlfn.IFNA(VLOOKUP(SPECIES!Y77,Sheet1!$B$9:$C$13,2,FALSE),0)*$I54</f>
        <v>0</v>
      </c>
      <c r="R54" s="8">
        <f>_xlfn.IFNA(VLOOKUP(SPECIES!Z77,Sheet1!$B$9:$C$13,2,FALSE),0)*$I54</f>
        <v>0</v>
      </c>
      <c r="S54" s="8">
        <f>_xlfn.IFNA(VLOOKUP(SPECIES!AA77,Sheet1!$B$9:$C$13,2,FALSE),0)*$I54</f>
        <v>0</v>
      </c>
      <c r="T54" s="8">
        <f>_xlfn.IFNA(VLOOKUP(SPECIES!AB77,Sheet1!$B$9:$C$13,2,FALSE),0)*$I54</f>
        <v>0</v>
      </c>
      <c r="U54" s="8">
        <f>_xlfn.IFNA(VLOOKUP(SPECIES!AC77,Sheet1!$B$9:$C$13,2,FALSE),0)*$I54</f>
        <v>0</v>
      </c>
      <c r="V54" s="8">
        <f>_xlfn.IFNA(VLOOKUP(SPECIES!AD77,Sheet1!$B$9:$C$13,2,FALSE),0)*$I54</f>
        <v>0</v>
      </c>
      <c r="W54" s="8">
        <f>_xlfn.IFNA(VLOOKUP(SPECIES!AE77,Sheet1!$B$9:$C$13,2,FALSE),0)*$I54</f>
        <v>0</v>
      </c>
      <c r="X54" s="8">
        <f>_xlfn.IFNA(VLOOKUP(SPECIES!AF77,Sheet1!$B$9:$C$13,2,FALSE),0)*$I54</f>
        <v>0</v>
      </c>
      <c r="Y54" s="8">
        <f>_xlfn.IFNA(VLOOKUP(SPECIES!AG77,Sheet1!$B$9:$C$13,2,FALSE),0)*$I54</f>
        <v>0</v>
      </c>
      <c r="Z54" s="8">
        <f>_xlfn.IFNA(VLOOKUP(SPECIES!AH77,Sheet1!$B$9:$C$13,2,FALSE),0)*$I54</f>
        <v>0</v>
      </c>
      <c r="AA54" s="8">
        <f>_xlfn.IFNA(VLOOKUP(SPECIES!AI77,Sheet1!$B$9:$C$13,2,FALSE),0)*$I54</f>
        <v>0</v>
      </c>
      <c r="AB54" s="8">
        <f>_xlfn.IFNA(VLOOKUP(SPECIES!AJ77,Sheet1!$B$9:$C$13,2,FALSE),0)*$I54</f>
        <v>0</v>
      </c>
      <c r="AC54" s="8">
        <f>_xlfn.IFNA(VLOOKUP(SPECIES!AK77,Sheet1!$B$9:$C$13,2,FALSE),0)*$I54</f>
        <v>0</v>
      </c>
      <c r="AD54" s="8">
        <f>_xlfn.IFNA(VLOOKUP(SPECIES!AL77,Sheet1!$B$9:$C$13,2,FALSE),0)*$I54</f>
        <v>0</v>
      </c>
      <c r="AE54" s="8">
        <f>_xlfn.IFNA(VLOOKUP(SPECIES!AM77,Sheet1!$B$9:$C$13,2,FALSE),0)*$I54</f>
        <v>0</v>
      </c>
      <c r="AF54" s="8">
        <f>_xlfn.IFNA(VLOOKUP(SPECIES!AN77,Sheet1!$B$9:$C$13,2,FALSE),0)*$I54</f>
        <v>0</v>
      </c>
      <c r="AG54" s="8">
        <f>_xlfn.IFNA(VLOOKUP(SPECIES!AO77,Sheet1!$B$9:$C$13,2,FALSE),0)*$I54</f>
        <v>0</v>
      </c>
      <c r="AH54" s="8">
        <f>_xlfn.IFNA(VLOOKUP(SPECIES!AP77,Sheet1!$B$9:$C$13,2,FALSE),0)*$I54</f>
        <v>0</v>
      </c>
      <c r="AI54" s="8">
        <f>_xlfn.IFNA(VLOOKUP(SPECIES!AQ77,Sheet1!$B$9:$C$13,2,FALSE),0)*$I54</f>
        <v>0</v>
      </c>
      <c r="AJ54" s="8">
        <f>_xlfn.IFNA(VLOOKUP(SPECIES!AR77,Sheet1!$B$9:$C$13,2,FALSE),0)*$I54</f>
        <v>0</v>
      </c>
      <c r="AK54" s="8">
        <f>_xlfn.IFNA(VLOOKUP(SPECIES!AS77,Sheet1!$B$9:$C$13,2,FALSE),0)*$I54</f>
        <v>0</v>
      </c>
      <c r="AL54" s="8">
        <f>_xlfn.IFNA(VLOOKUP(SPECIES!AT77,Sheet1!$B$9:$C$13,2,FALSE),0)*$I54</f>
        <v>0</v>
      </c>
      <c r="AM54" s="8">
        <f>_xlfn.IFNA(VLOOKUP(SPECIES!AU77,Sheet1!$B$9:$C$13,2,FALSE),0)*$I54</f>
        <v>0</v>
      </c>
      <c r="AN54" s="8">
        <f>_xlfn.IFNA(VLOOKUP(SPECIES!AV77,Sheet1!$B$9:$C$13,2,FALSE),0)*$I54</f>
        <v>0</v>
      </c>
      <c r="AO54" s="8">
        <f>_xlfn.IFNA(VLOOKUP(SPECIES!AW77,Sheet1!$B$9:$C$13,2,FALSE),0)*$I54</f>
        <v>0</v>
      </c>
      <c r="AP54" s="8">
        <f>_xlfn.IFNA(VLOOKUP(SPECIES!AX77,Sheet1!$B$9:$C$13,2,FALSE),0)*$I54</f>
        <v>0</v>
      </c>
      <c r="AQ54" s="8">
        <f>_xlfn.IFNA(VLOOKUP(SPECIES!AY77,Sheet1!$B$9:$C$13,2,FALSE),0)*$I54</f>
        <v>0</v>
      </c>
      <c r="AR54" s="8">
        <f>_xlfn.IFNA(VLOOKUP(SPECIES!AZ77,Sheet1!$B$9:$C$13,2,FALSE),0)*$I54</f>
        <v>0</v>
      </c>
      <c r="AS54" s="8">
        <f>_xlfn.IFNA(VLOOKUP(SPECIES!BA77,Sheet1!$B$9:$C$13,2,FALSE),0)*$I54</f>
        <v>0</v>
      </c>
      <c r="AT54" s="8">
        <f>_xlfn.IFNA(VLOOKUP(SPECIES!BB77,Sheet1!$B$9:$C$13,2,FALSE),0)*$I54</f>
        <v>0</v>
      </c>
      <c r="AU54" s="8">
        <f>_xlfn.IFNA(VLOOKUP(SPECIES!BC77,Sheet1!$B$9:$C$13,2,FALSE),0)*$I54</f>
        <v>0</v>
      </c>
      <c r="AV54" s="8">
        <f>_xlfn.IFNA(VLOOKUP(SPECIES!BD77,Sheet1!$B$9:$C$13,2,FALSE),0)*$I54</f>
        <v>0</v>
      </c>
      <c r="AW54" s="8">
        <f>_xlfn.IFNA(VLOOKUP(SPECIES!BE77,Sheet1!$B$9:$C$13,2,FALSE),0)*$I54</f>
        <v>0</v>
      </c>
      <c r="AX54" s="8">
        <f>_xlfn.IFNA(VLOOKUP(SPECIES!BF77,Sheet1!$B$9:$C$13,2,FALSE),0)*$I54</f>
        <v>0</v>
      </c>
      <c r="AY54" s="8">
        <f>_xlfn.IFNA(VLOOKUP(SPECIES!BG77,Sheet1!$B$9:$C$13,2,FALSE),0)*$I54</f>
        <v>0</v>
      </c>
      <c r="AZ54" s="8">
        <f>_xlfn.IFNA(VLOOKUP(SPECIES!BH77,Sheet1!$B$9:$C$13,2,FALSE),0)*$I54</f>
        <v>0</v>
      </c>
      <c r="BA54" s="8">
        <f>_xlfn.IFNA(VLOOKUP(SPECIES!BI77,Sheet1!$B$9:$C$13,2,FALSE),0)*$I54</f>
        <v>0</v>
      </c>
      <c r="BB54" s="8">
        <f>_xlfn.IFNA(VLOOKUP(SPECIES!BJ77,Sheet1!$B$9:$C$13,2,FALSE),0)*$I54</f>
        <v>0</v>
      </c>
      <c r="BC54" s="8">
        <f>_xlfn.IFNA(VLOOKUP(SPECIES!BK77,Sheet1!$B$9:$C$13,2,FALSE),0)*$I54</f>
        <v>0</v>
      </c>
      <c r="BD54" s="8">
        <f>_xlfn.IFNA(VLOOKUP(SPECIES!BL77,Sheet1!$B$9:$C$13,2,FALSE),0)*$I54</f>
        <v>0</v>
      </c>
      <c r="BE54" s="8">
        <f>_xlfn.IFNA(VLOOKUP(SPECIES!BM77,Sheet1!$B$9:$C$13,2,FALSE),0)*$I54</f>
        <v>0</v>
      </c>
      <c r="BF54" s="8">
        <f>_xlfn.IFNA(VLOOKUP(SPECIES!BN77,Sheet1!$B$9:$C$13,2,FALSE),0)*$I54</f>
        <v>0</v>
      </c>
      <c r="BG54" s="89">
        <f>_xlfn.IFNA(VLOOKUP(SPECIES!BO77,Sheet1!$B$9:$C$13,2,FALSE),0)*$I54</f>
        <v>0</v>
      </c>
    </row>
    <row r="55" spans="8:59">
      <c r="H55" s="130"/>
      <c r="I55" s="89">
        <f>IF(SPECIES!C78="x",9,IF(SPECIES!D78="x",3,IF(SPECIES!E78="x",1,"")))</f>
        <v>3</v>
      </c>
      <c r="J55" s="88">
        <f>_xlfn.IFNA(VLOOKUP(SPECIES!R78,Sheet1!$B$9:$C$13,2,FALSE),0)*$I55</f>
        <v>0</v>
      </c>
      <c r="K55" s="8">
        <f>_xlfn.IFNA(VLOOKUP(SPECIES!S78,Sheet1!$B$9:$C$13,2,FALSE),0)*$I55</f>
        <v>0</v>
      </c>
      <c r="L55" s="8">
        <f>_xlfn.IFNA(VLOOKUP(SPECIES!T78,Sheet1!$B$9:$C$13,2,FALSE),0)*$I55</f>
        <v>0</v>
      </c>
      <c r="M55" s="8">
        <f>_xlfn.IFNA(VLOOKUP(SPECIES!U78,Sheet1!$B$9:$C$13,2,FALSE),0)*$I55</f>
        <v>0</v>
      </c>
      <c r="N55" s="8">
        <f>_xlfn.IFNA(VLOOKUP(SPECIES!V78,Sheet1!$B$9:$C$13,2,FALSE),0)*$I55</f>
        <v>0</v>
      </c>
      <c r="O55" s="8">
        <f>_xlfn.IFNA(VLOOKUP(SPECIES!W78,Sheet1!$B$9:$C$13,2,FALSE),0)*$I55</f>
        <v>0</v>
      </c>
      <c r="P55" s="8">
        <f>_xlfn.IFNA(VLOOKUP(SPECIES!X78,Sheet1!$B$9:$C$13,2,FALSE),0)*$I55</f>
        <v>0</v>
      </c>
      <c r="Q55" s="8">
        <f>_xlfn.IFNA(VLOOKUP(SPECIES!Y78,Sheet1!$B$9:$C$13,2,FALSE),0)*$I55</f>
        <v>0</v>
      </c>
      <c r="R55" s="8">
        <f>_xlfn.IFNA(VLOOKUP(SPECIES!Z78,Sheet1!$B$9:$C$13,2,FALSE),0)*$I55</f>
        <v>0</v>
      </c>
      <c r="S55" s="8">
        <f>_xlfn.IFNA(VLOOKUP(SPECIES!AA78,Sheet1!$B$9:$C$13,2,FALSE),0)*$I55</f>
        <v>0</v>
      </c>
      <c r="T55" s="8">
        <f>_xlfn.IFNA(VLOOKUP(SPECIES!AB78,Sheet1!$B$9:$C$13,2,FALSE),0)*$I55</f>
        <v>0</v>
      </c>
      <c r="U55" s="8">
        <f>_xlfn.IFNA(VLOOKUP(SPECIES!AC78,Sheet1!$B$9:$C$13,2,FALSE),0)*$I55</f>
        <v>0</v>
      </c>
      <c r="V55" s="8">
        <f>_xlfn.IFNA(VLOOKUP(SPECIES!AD78,Sheet1!$B$9:$C$13,2,FALSE),0)*$I55</f>
        <v>0</v>
      </c>
      <c r="W55" s="8">
        <f>_xlfn.IFNA(VLOOKUP(SPECIES!AE78,Sheet1!$B$9:$C$13,2,FALSE),0)*$I55</f>
        <v>0</v>
      </c>
      <c r="X55" s="8">
        <f>_xlfn.IFNA(VLOOKUP(SPECIES!AF78,Sheet1!$B$9:$C$13,2,FALSE),0)*$I55</f>
        <v>0</v>
      </c>
      <c r="Y55" s="8">
        <f>_xlfn.IFNA(VLOOKUP(SPECIES!AG78,Sheet1!$B$9:$C$13,2,FALSE),0)*$I55</f>
        <v>0</v>
      </c>
      <c r="Z55" s="8">
        <f>_xlfn.IFNA(VLOOKUP(SPECIES!AH78,Sheet1!$B$9:$C$13,2,FALSE),0)*$I55</f>
        <v>0</v>
      </c>
      <c r="AA55" s="8">
        <f>_xlfn.IFNA(VLOOKUP(SPECIES!AI78,Sheet1!$B$9:$C$13,2,FALSE),0)*$I55</f>
        <v>0</v>
      </c>
      <c r="AB55" s="8">
        <f>_xlfn.IFNA(VLOOKUP(SPECIES!AJ78,Sheet1!$B$9:$C$13,2,FALSE),0)*$I55</f>
        <v>0</v>
      </c>
      <c r="AC55" s="8">
        <f>_xlfn.IFNA(VLOOKUP(SPECIES!AK78,Sheet1!$B$9:$C$13,2,FALSE),0)*$I55</f>
        <v>0</v>
      </c>
      <c r="AD55" s="8">
        <f>_xlfn.IFNA(VLOOKUP(SPECIES!AL78,Sheet1!$B$9:$C$13,2,FALSE),0)*$I55</f>
        <v>0</v>
      </c>
      <c r="AE55" s="8">
        <f>_xlfn.IFNA(VLOOKUP(SPECIES!AM78,Sheet1!$B$9:$C$13,2,FALSE),0)*$I55</f>
        <v>0</v>
      </c>
      <c r="AF55" s="8">
        <f>_xlfn.IFNA(VLOOKUP(SPECIES!AN78,Sheet1!$B$9:$C$13,2,FALSE),0)*$I55</f>
        <v>0</v>
      </c>
      <c r="AG55" s="8">
        <f>_xlfn.IFNA(VLOOKUP(SPECIES!AO78,Sheet1!$B$9:$C$13,2,FALSE),0)*$I55</f>
        <v>0</v>
      </c>
      <c r="AH55" s="8">
        <f>_xlfn.IFNA(VLOOKUP(SPECIES!AP78,Sheet1!$B$9:$C$13,2,FALSE),0)*$I55</f>
        <v>0</v>
      </c>
      <c r="AI55" s="8">
        <f>_xlfn.IFNA(VLOOKUP(SPECIES!AQ78,Sheet1!$B$9:$C$13,2,FALSE),0)*$I55</f>
        <v>0</v>
      </c>
      <c r="AJ55" s="8">
        <f>_xlfn.IFNA(VLOOKUP(SPECIES!AR78,Sheet1!$B$9:$C$13,2,FALSE),0)*$I55</f>
        <v>0</v>
      </c>
      <c r="AK55" s="8">
        <f>_xlfn.IFNA(VLOOKUP(SPECIES!AS78,Sheet1!$B$9:$C$13,2,FALSE),0)*$I55</f>
        <v>0</v>
      </c>
      <c r="AL55" s="8">
        <f>_xlfn.IFNA(VLOOKUP(SPECIES!AT78,Sheet1!$B$9:$C$13,2,FALSE),0)*$I55</f>
        <v>0</v>
      </c>
      <c r="AM55" s="8">
        <f>_xlfn.IFNA(VLOOKUP(SPECIES!AU78,Sheet1!$B$9:$C$13,2,FALSE),0)*$I55</f>
        <v>0</v>
      </c>
      <c r="AN55" s="8">
        <f>_xlfn.IFNA(VLOOKUP(SPECIES!AV78,Sheet1!$B$9:$C$13,2,FALSE),0)*$I55</f>
        <v>0</v>
      </c>
      <c r="AO55" s="8">
        <f>_xlfn.IFNA(VLOOKUP(SPECIES!AW78,Sheet1!$B$9:$C$13,2,FALSE),0)*$I55</f>
        <v>0</v>
      </c>
      <c r="AP55" s="8">
        <f>_xlfn.IFNA(VLOOKUP(SPECIES!AX78,Sheet1!$B$9:$C$13,2,FALSE),0)*$I55</f>
        <v>0</v>
      </c>
      <c r="AQ55" s="8">
        <f>_xlfn.IFNA(VLOOKUP(SPECIES!AY78,Sheet1!$B$9:$C$13,2,FALSE),0)*$I55</f>
        <v>0</v>
      </c>
      <c r="AR55" s="8">
        <f>_xlfn.IFNA(VLOOKUP(SPECIES!AZ78,Sheet1!$B$9:$C$13,2,FALSE),0)*$I55</f>
        <v>0</v>
      </c>
      <c r="AS55" s="8">
        <f>_xlfn.IFNA(VLOOKUP(SPECIES!BA78,Sheet1!$B$9:$C$13,2,FALSE),0)*$I55</f>
        <v>0</v>
      </c>
      <c r="AT55" s="8">
        <f>_xlfn.IFNA(VLOOKUP(SPECIES!BB78,Sheet1!$B$9:$C$13,2,FALSE),0)*$I55</f>
        <v>0</v>
      </c>
      <c r="AU55" s="8">
        <f>_xlfn.IFNA(VLOOKUP(SPECIES!BC78,Sheet1!$B$9:$C$13,2,FALSE),0)*$I55</f>
        <v>0</v>
      </c>
      <c r="AV55" s="8">
        <f>_xlfn.IFNA(VLOOKUP(SPECIES!BD78,Sheet1!$B$9:$C$13,2,FALSE),0)*$I55</f>
        <v>0</v>
      </c>
      <c r="AW55" s="8">
        <f>_xlfn.IFNA(VLOOKUP(SPECIES!BE78,Sheet1!$B$9:$C$13,2,FALSE),0)*$I55</f>
        <v>0</v>
      </c>
      <c r="AX55" s="8">
        <f>_xlfn.IFNA(VLOOKUP(SPECIES!BF78,Sheet1!$B$9:$C$13,2,FALSE),0)*$I55</f>
        <v>0</v>
      </c>
      <c r="AY55" s="8">
        <f>_xlfn.IFNA(VLOOKUP(SPECIES!BG78,Sheet1!$B$9:$C$13,2,FALSE),0)*$I55</f>
        <v>0</v>
      </c>
      <c r="AZ55" s="8">
        <f>_xlfn.IFNA(VLOOKUP(SPECIES!BH78,Sheet1!$B$9:$C$13,2,FALSE),0)*$I55</f>
        <v>0</v>
      </c>
      <c r="BA55" s="8">
        <f>_xlfn.IFNA(VLOOKUP(SPECIES!BI78,Sheet1!$B$9:$C$13,2,FALSE),0)*$I55</f>
        <v>0</v>
      </c>
      <c r="BB55" s="8">
        <f>_xlfn.IFNA(VLOOKUP(SPECIES!BJ78,Sheet1!$B$9:$C$13,2,FALSE),0)*$I55</f>
        <v>0</v>
      </c>
      <c r="BC55" s="8">
        <f>_xlfn.IFNA(VLOOKUP(SPECIES!BK78,Sheet1!$B$9:$C$13,2,FALSE),0)*$I55</f>
        <v>0</v>
      </c>
      <c r="BD55" s="8">
        <f>_xlfn.IFNA(VLOOKUP(SPECIES!BL78,Sheet1!$B$9:$C$13,2,FALSE),0)*$I55</f>
        <v>0</v>
      </c>
      <c r="BE55" s="8">
        <f>_xlfn.IFNA(VLOOKUP(SPECIES!BM78,Sheet1!$B$9:$C$13,2,FALSE),0)*$I55</f>
        <v>0</v>
      </c>
      <c r="BF55" s="8">
        <f>_xlfn.IFNA(VLOOKUP(SPECIES!BN78,Sheet1!$B$9:$C$13,2,FALSE),0)*$I55</f>
        <v>0</v>
      </c>
      <c r="BG55" s="89">
        <f>_xlfn.IFNA(VLOOKUP(SPECIES!BO78,Sheet1!$B$9:$C$13,2,FALSE),0)*$I55</f>
        <v>0</v>
      </c>
    </row>
    <row r="56" spans="8:59">
      <c r="H56" s="130"/>
      <c r="I56" s="89">
        <f>IF(SPECIES!C79="x",9,IF(SPECIES!D79="x",3,IF(SPECIES!E79="x",1,"")))</f>
        <v>3</v>
      </c>
      <c r="J56" s="88">
        <f>_xlfn.IFNA(VLOOKUP(SPECIES!R79,Sheet1!$B$9:$C$13,2,FALSE),0)*$I56</f>
        <v>0</v>
      </c>
      <c r="K56" s="8">
        <f>_xlfn.IFNA(VLOOKUP(SPECIES!S79,Sheet1!$B$9:$C$13,2,FALSE),0)*$I56</f>
        <v>0</v>
      </c>
      <c r="L56" s="8">
        <f>_xlfn.IFNA(VLOOKUP(SPECIES!T79,Sheet1!$B$9:$C$13,2,FALSE),0)*$I56</f>
        <v>0</v>
      </c>
      <c r="M56" s="8">
        <f>_xlfn.IFNA(VLOOKUP(SPECIES!U79,Sheet1!$B$9:$C$13,2,FALSE),0)*$I56</f>
        <v>0</v>
      </c>
      <c r="N56" s="8">
        <f>_xlfn.IFNA(VLOOKUP(SPECIES!V79,Sheet1!$B$9:$C$13,2,FALSE),0)*$I56</f>
        <v>0</v>
      </c>
      <c r="O56" s="8">
        <f>_xlfn.IFNA(VLOOKUP(SPECIES!W79,Sheet1!$B$9:$C$13,2,FALSE),0)*$I56</f>
        <v>0</v>
      </c>
      <c r="P56" s="8">
        <f>_xlfn.IFNA(VLOOKUP(SPECIES!X79,Sheet1!$B$9:$C$13,2,FALSE),0)*$I56</f>
        <v>0</v>
      </c>
      <c r="Q56" s="8">
        <f>_xlfn.IFNA(VLOOKUP(SPECIES!Y79,Sheet1!$B$9:$C$13,2,FALSE),0)*$I56</f>
        <v>0</v>
      </c>
      <c r="R56" s="8">
        <f>_xlfn.IFNA(VLOOKUP(SPECIES!Z79,Sheet1!$B$9:$C$13,2,FALSE),0)*$I56</f>
        <v>0</v>
      </c>
      <c r="S56" s="8">
        <f>_xlfn.IFNA(VLOOKUP(SPECIES!AA79,Sheet1!$B$9:$C$13,2,FALSE),0)*$I56</f>
        <v>0</v>
      </c>
      <c r="T56" s="8">
        <f>_xlfn.IFNA(VLOOKUP(SPECIES!AB79,Sheet1!$B$9:$C$13,2,FALSE),0)*$I56</f>
        <v>0</v>
      </c>
      <c r="U56" s="8">
        <f>_xlfn.IFNA(VLOOKUP(SPECIES!AC79,Sheet1!$B$9:$C$13,2,FALSE),0)*$I56</f>
        <v>0</v>
      </c>
      <c r="V56" s="8">
        <f>_xlfn.IFNA(VLOOKUP(SPECIES!AD79,Sheet1!$B$9:$C$13,2,FALSE),0)*$I56</f>
        <v>0</v>
      </c>
      <c r="W56" s="8">
        <f>_xlfn.IFNA(VLOOKUP(SPECIES!AE79,Sheet1!$B$9:$C$13,2,FALSE),0)*$I56</f>
        <v>0</v>
      </c>
      <c r="X56" s="8">
        <f>_xlfn.IFNA(VLOOKUP(SPECIES!AF79,Sheet1!$B$9:$C$13,2,FALSE),0)*$I56</f>
        <v>0</v>
      </c>
      <c r="Y56" s="8">
        <f>_xlfn.IFNA(VLOOKUP(SPECIES!AG79,Sheet1!$B$9:$C$13,2,FALSE),0)*$I56</f>
        <v>0</v>
      </c>
      <c r="Z56" s="8">
        <f>_xlfn.IFNA(VLOOKUP(SPECIES!AH79,Sheet1!$B$9:$C$13,2,FALSE),0)*$I56</f>
        <v>0</v>
      </c>
      <c r="AA56" s="8">
        <f>_xlfn.IFNA(VLOOKUP(SPECIES!AI79,Sheet1!$B$9:$C$13,2,FALSE),0)*$I56</f>
        <v>0</v>
      </c>
      <c r="AB56" s="8">
        <f>_xlfn.IFNA(VLOOKUP(SPECIES!AJ79,Sheet1!$B$9:$C$13,2,FALSE),0)*$I56</f>
        <v>0</v>
      </c>
      <c r="AC56" s="8">
        <f>_xlfn.IFNA(VLOOKUP(SPECIES!AK79,Sheet1!$B$9:$C$13,2,FALSE),0)*$I56</f>
        <v>0</v>
      </c>
      <c r="AD56" s="8">
        <f>_xlfn.IFNA(VLOOKUP(SPECIES!AL79,Sheet1!$B$9:$C$13,2,FALSE),0)*$I56</f>
        <v>0</v>
      </c>
      <c r="AE56" s="8">
        <f>_xlfn.IFNA(VLOOKUP(SPECIES!AM79,Sheet1!$B$9:$C$13,2,FALSE),0)*$I56</f>
        <v>0</v>
      </c>
      <c r="AF56" s="8">
        <f>_xlfn.IFNA(VLOOKUP(SPECIES!AN79,Sheet1!$B$9:$C$13,2,FALSE),0)*$I56</f>
        <v>0</v>
      </c>
      <c r="AG56" s="8">
        <f>_xlfn.IFNA(VLOOKUP(SPECIES!AO79,Sheet1!$B$9:$C$13,2,FALSE),0)*$I56</f>
        <v>0</v>
      </c>
      <c r="AH56" s="8">
        <f>_xlfn.IFNA(VLOOKUP(SPECIES!AP79,Sheet1!$B$9:$C$13,2,FALSE),0)*$I56</f>
        <v>0</v>
      </c>
      <c r="AI56" s="8">
        <f>_xlfn.IFNA(VLOOKUP(SPECIES!AQ79,Sheet1!$B$9:$C$13,2,FALSE),0)*$I56</f>
        <v>0</v>
      </c>
      <c r="AJ56" s="8">
        <f>_xlfn.IFNA(VLOOKUP(SPECIES!AR79,Sheet1!$B$9:$C$13,2,FALSE),0)*$I56</f>
        <v>0</v>
      </c>
      <c r="AK56" s="8">
        <f>_xlfn.IFNA(VLOOKUP(SPECIES!AS79,Sheet1!$B$9:$C$13,2,FALSE),0)*$I56</f>
        <v>0</v>
      </c>
      <c r="AL56" s="8">
        <f>_xlfn.IFNA(VLOOKUP(SPECIES!AT79,Sheet1!$B$9:$C$13,2,FALSE),0)*$I56</f>
        <v>0</v>
      </c>
      <c r="AM56" s="8">
        <f>_xlfn.IFNA(VLOOKUP(SPECIES!AU79,Sheet1!$B$9:$C$13,2,FALSE),0)*$I56</f>
        <v>0</v>
      </c>
      <c r="AN56" s="8">
        <f>_xlfn.IFNA(VLOOKUP(SPECIES!AV79,Sheet1!$B$9:$C$13,2,FALSE),0)*$I56</f>
        <v>0</v>
      </c>
      <c r="AO56" s="8">
        <f>_xlfn.IFNA(VLOOKUP(SPECIES!AW79,Sheet1!$B$9:$C$13,2,FALSE),0)*$I56</f>
        <v>0</v>
      </c>
      <c r="AP56" s="8">
        <f>_xlfn.IFNA(VLOOKUP(SPECIES!AX79,Sheet1!$B$9:$C$13,2,FALSE),0)*$I56</f>
        <v>0</v>
      </c>
      <c r="AQ56" s="8">
        <f>_xlfn.IFNA(VLOOKUP(SPECIES!AY79,Sheet1!$B$9:$C$13,2,FALSE),0)*$I56</f>
        <v>0</v>
      </c>
      <c r="AR56" s="8">
        <f>_xlfn.IFNA(VLOOKUP(SPECIES!AZ79,Sheet1!$B$9:$C$13,2,FALSE),0)*$I56</f>
        <v>0</v>
      </c>
      <c r="AS56" s="8">
        <f>_xlfn.IFNA(VLOOKUP(SPECIES!BA79,Sheet1!$B$9:$C$13,2,FALSE),0)*$I56</f>
        <v>0</v>
      </c>
      <c r="AT56" s="8">
        <f>_xlfn.IFNA(VLOOKUP(SPECIES!BB79,Sheet1!$B$9:$C$13,2,FALSE),0)*$I56</f>
        <v>0</v>
      </c>
      <c r="AU56" s="8">
        <f>_xlfn.IFNA(VLOOKUP(SPECIES!BC79,Sheet1!$B$9:$C$13,2,FALSE),0)*$I56</f>
        <v>0</v>
      </c>
      <c r="AV56" s="8">
        <f>_xlfn.IFNA(VLOOKUP(SPECIES!BD79,Sheet1!$B$9:$C$13,2,FALSE),0)*$I56</f>
        <v>0</v>
      </c>
      <c r="AW56" s="8">
        <f>_xlfn.IFNA(VLOOKUP(SPECIES!BE79,Sheet1!$B$9:$C$13,2,FALSE),0)*$I56</f>
        <v>0</v>
      </c>
      <c r="AX56" s="8">
        <f>_xlfn.IFNA(VLOOKUP(SPECIES!BF79,Sheet1!$B$9:$C$13,2,FALSE),0)*$I56</f>
        <v>0</v>
      </c>
      <c r="AY56" s="8">
        <f>_xlfn.IFNA(VLOOKUP(SPECIES!BG79,Sheet1!$B$9:$C$13,2,FALSE),0)*$I56</f>
        <v>0</v>
      </c>
      <c r="AZ56" s="8">
        <f>_xlfn.IFNA(VLOOKUP(SPECIES!BH79,Sheet1!$B$9:$C$13,2,FALSE),0)*$I56</f>
        <v>0</v>
      </c>
      <c r="BA56" s="8">
        <f>_xlfn.IFNA(VLOOKUP(SPECIES!BI79,Sheet1!$B$9:$C$13,2,FALSE),0)*$I56</f>
        <v>0</v>
      </c>
      <c r="BB56" s="8">
        <f>_xlfn.IFNA(VLOOKUP(SPECIES!BJ79,Sheet1!$B$9:$C$13,2,FALSE),0)*$I56</f>
        <v>0</v>
      </c>
      <c r="BC56" s="8">
        <f>_xlfn.IFNA(VLOOKUP(SPECIES!BK79,Sheet1!$B$9:$C$13,2,FALSE),0)*$I56</f>
        <v>0</v>
      </c>
      <c r="BD56" s="8">
        <f>_xlfn.IFNA(VLOOKUP(SPECIES!BL79,Sheet1!$B$9:$C$13,2,FALSE),0)*$I56</f>
        <v>0</v>
      </c>
      <c r="BE56" s="8">
        <f>_xlfn.IFNA(VLOOKUP(SPECIES!BM79,Sheet1!$B$9:$C$13,2,FALSE),0)*$I56</f>
        <v>0</v>
      </c>
      <c r="BF56" s="8">
        <f>_xlfn.IFNA(VLOOKUP(SPECIES!BN79,Sheet1!$B$9:$C$13,2,FALSE),0)*$I56</f>
        <v>0</v>
      </c>
      <c r="BG56" s="89">
        <f>_xlfn.IFNA(VLOOKUP(SPECIES!BO79,Sheet1!$B$9:$C$13,2,FALSE),0)*$I56</f>
        <v>0</v>
      </c>
    </row>
    <row r="57" spans="8:59">
      <c r="H57" s="130"/>
      <c r="I57" s="89">
        <f>IF(SPECIES!C80="x",9,IF(SPECIES!D80="x",3,IF(SPECIES!E80="x",1,"")))</f>
        <v>3</v>
      </c>
      <c r="J57" s="88">
        <f>_xlfn.IFNA(VLOOKUP(SPECIES!R80,Sheet1!$B$9:$C$13,2,FALSE),0)*$I57</f>
        <v>0</v>
      </c>
      <c r="K57" s="8">
        <f>_xlfn.IFNA(VLOOKUP(SPECIES!S80,Sheet1!$B$9:$C$13,2,FALSE),0)*$I57</f>
        <v>0</v>
      </c>
      <c r="L57" s="8">
        <f>_xlfn.IFNA(VLOOKUP(SPECIES!T80,Sheet1!$B$9:$C$13,2,FALSE),0)*$I57</f>
        <v>0</v>
      </c>
      <c r="M57" s="8">
        <f>_xlfn.IFNA(VLOOKUP(SPECIES!U80,Sheet1!$B$9:$C$13,2,FALSE),0)*$I57</f>
        <v>0</v>
      </c>
      <c r="N57" s="8">
        <f>_xlfn.IFNA(VLOOKUP(SPECIES!V80,Sheet1!$B$9:$C$13,2,FALSE),0)*$I57</f>
        <v>0</v>
      </c>
      <c r="O57" s="8">
        <f>_xlfn.IFNA(VLOOKUP(SPECIES!W80,Sheet1!$B$9:$C$13,2,FALSE),0)*$I57</f>
        <v>0</v>
      </c>
      <c r="P57" s="8">
        <f>_xlfn.IFNA(VLOOKUP(SPECIES!X80,Sheet1!$B$9:$C$13,2,FALSE),0)*$I57</f>
        <v>0</v>
      </c>
      <c r="Q57" s="8">
        <f>_xlfn.IFNA(VLOOKUP(SPECIES!Y80,Sheet1!$B$9:$C$13,2,FALSE),0)*$I57</f>
        <v>0</v>
      </c>
      <c r="R57" s="8">
        <f>_xlfn.IFNA(VLOOKUP(SPECIES!Z80,Sheet1!$B$9:$C$13,2,FALSE),0)*$I57</f>
        <v>0</v>
      </c>
      <c r="S57" s="8">
        <f>_xlfn.IFNA(VLOOKUP(SPECIES!AA80,Sheet1!$B$9:$C$13,2,FALSE),0)*$I57</f>
        <v>0</v>
      </c>
      <c r="T57" s="8">
        <f>_xlfn.IFNA(VLOOKUP(SPECIES!AB80,Sheet1!$B$9:$C$13,2,FALSE),0)*$I57</f>
        <v>0</v>
      </c>
      <c r="U57" s="8">
        <f>_xlfn.IFNA(VLOOKUP(SPECIES!AC80,Sheet1!$B$9:$C$13,2,FALSE),0)*$I57</f>
        <v>0</v>
      </c>
      <c r="V57" s="8">
        <f>_xlfn.IFNA(VLOOKUP(SPECIES!AD80,Sheet1!$B$9:$C$13,2,FALSE),0)*$I57</f>
        <v>0</v>
      </c>
      <c r="W57" s="8">
        <f>_xlfn.IFNA(VLOOKUP(SPECIES!AE80,Sheet1!$B$9:$C$13,2,FALSE),0)*$I57</f>
        <v>0</v>
      </c>
      <c r="X57" s="8">
        <f>_xlfn.IFNA(VLOOKUP(SPECIES!AF80,Sheet1!$B$9:$C$13,2,FALSE),0)*$I57</f>
        <v>0</v>
      </c>
      <c r="Y57" s="8">
        <f>_xlfn.IFNA(VLOOKUP(SPECIES!AG80,Sheet1!$B$9:$C$13,2,FALSE),0)*$I57</f>
        <v>0</v>
      </c>
      <c r="Z57" s="8">
        <f>_xlfn.IFNA(VLOOKUP(SPECIES!AH80,Sheet1!$B$9:$C$13,2,FALSE),0)*$I57</f>
        <v>0</v>
      </c>
      <c r="AA57" s="8">
        <f>_xlfn.IFNA(VLOOKUP(SPECIES!AI80,Sheet1!$B$9:$C$13,2,FALSE),0)*$I57</f>
        <v>0</v>
      </c>
      <c r="AB57" s="8">
        <f>_xlfn.IFNA(VLOOKUP(SPECIES!AJ80,Sheet1!$B$9:$C$13,2,FALSE),0)*$I57</f>
        <v>0</v>
      </c>
      <c r="AC57" s="8">
        <f>_xlfn.IFNA(VLOOKUP(SPECIES!AK80,Sheet1!$B$9:$C$13,2,FALSE),0)*$I57</f>
        <v>0</v>
      </c>
      <c r="AD57" s="8">
        <f>_xlfn.IFNA(VLOOKUP(SPECIES!AL80,Sheet1!$B$9:$C$13,2,FALSE),0)*$I57</f>
        <v>0</v>
      </c>
      <c r="AE57" s="8">
        <f>_xlfn.IFNA(VLOOKUP(SPECIES!AM80,Sheet1!$B$9:$C$13,2,FALSE),0)*$I57</f>
        <v>0</v>
      </c>
      <c r="AF57" s="8">
        <f>_xlfn.IFNA(VLOOKUP(SPECIES!AN80,Sheet1!$B$9:$C$13,2,FALSE),0)*$I57</f>
        <v>0</v>
      </c>
      <c r="AG57" s="8">
        <f>_xlfn.IFNA(VLOOKUP(SPECIES!AO80,Sheet1!$B$9:$C$13,2,FALSE),0)*$I57</f>
        <v>0</v>
      </c>
      <c r="AH57" s="8">
        <f>_xlfn.IFNA(VLOOKUP(SPECIES!AP80,Sheet1!$B$9:$C$13,2,FALSE),0)*$I57</f>
        <v>0</v>
      </c>
      <c r="AI57" s="8">
        <f>_xlfn.IFNA(VLOOKUP(SPECIES!AQ80,Sheet1!$B$9:$C$13,2,FALSE),0)*$I57</f>
        <v>0</v>
      </c>
      <c r="AJ57" s="8">
        <f>_xlfn.IFNA(VLOOKUP(SPECIES!AR80,Sheet1!$B$9:$C$13,2,FALSE),0)*$I57</f>
        <v>0</v>
      </c>
      <c r="AK57" s="8">
        <f>_xlfn.IFNA(VLOOKUP(SPECIES!AS80,Sheet1!$B$9:$C$13,2,FALSE),0)*$I57</f>
        <v>0</v>
      </c>
      <c r="AL57" s="8">
        <f>_xlfn.IFNA(VLOOKUP(SPECIES!AT80,Sheet1!$B$9:$C$13,2,FALSE),0)*$I57</f>
        <v>0</v>
      </c>
      <c r="AM57" s="8">
        <f>_xlfn.IFNA(VLOOKUP(SPECIES!AU80,Sheet1!$B$9:$C$13,2,FALSE),0)*$I57</f>
        <v>0</v>
      </c>
      <c r="AN57" s="8">
        <f>_xlfn.IFNA(VLOOKUP(SPECIES!AV80,Sheet1!$B$9:$C$13,2,FALSE),0)*$I57</f>
        <v>0</v>
      </c>
      <c r="AO57" s="8">
        <f>_xlfn.IFNA(VLOOKUP(SPECIES!AW80,Sheet1!$B$9:$C$13,2,FALSE),0)*$I57</f>
        <v>0</v>
      </c>
      <c r="AP57" s="8">
        <f>_xlfn.IFNA(VLOOKUP(SPECIES!AX80,Sheet1!$B$9:$C$13,2,FALSE),0)*$I57</f>
        <v>0</v>
      </c>
      <c r="AQ57" s="8">
        <f>_xlfn.IFNA(VLOOKUP(SPECIES!AY80,Sheet1!$B$9:$C$13,2,FALSE),0)*$I57</f>
        <v>0</v>
      </c>
      <c r="AR57" s="8">
        <f>_xlfn.IFNA(VLOOKUP(SPECIES!AZ80,Sheet1!$B$9:$C$13,2,FALSE),0)*$I57</f>
        <v>0</v>
      </c>
      <c r="AS57" s="8">
        <f>_xlfn.IFNA(VLOOKUP(SPECIES!BA80,Sheet1!$B$9:$C$13,2,FALSE),0)*$I57</f>
        <v>0</v>
      </c>
      <c r="AT57" s="8">
        <f>_xlfn.IFNA(VLOOKUP(SPECIES!BB80,Sheet1!$B$9:$C$13,2,FALSE),0)*$I57</f>
        <v>0</v>
      </c>
      <c r="AU57" s="8">
        <f>_xlfn.IFNA(VLOOKUP(SPECIES!BC80,Sheet1!$B$9:$C$13,2,FALSE),0)*$I57</f>
        <v>0</v>
      </c>
      <c r="AV57" s="8">
        <f>_xlfn.IFNA(VLOOKUP(SPECIES!BD80,Sheet1!$B$9:$C$13,2,FALSE),0)*$I57</f>
        <v>0</v>
      </c>
      <c r="AW57" s="8">
        <f>_xlfn.IFNA(VLOOKUP(SPECIES!BE80,Sheet1!$B$9:$C$13,2,FALSE),0)*$I57</f>
        <v>0</v>
      </c>
      <c r="AX57" s="8">
        <f>_xlfn.IFNA(VLOOKUP(SPECIES!BF80,Sheet1!$B$9:$C$13,2,FALSE),0)*$I57</f>
        <v>0</v>
      </c>
      <c r="AY57" s="8">
        <f>_xlfn.IFNA(VLOOKUP(SPECIES!BG80,Sheet1!$B$9:$C$13,2,FALSE),0)*$I57</f>
        <v>0</v>
      </c>
      <c r="AZ57" s="8">
        <f>_xlfn.IFNA(VLOOKUP(SPECIES!BH80,Sheet1!$B$9:$C$13,2,FALSE),0)*$I57</f>
        <v>0</v>
      </c>
      <c r="BA57" s="8">
        <f>_xlfn.IFNA(VLOOKUP(SPECIES!BI80,Sheet1!$B$9:$C$13,2,FALSE),0)*$I57</f>
        <v>0</v>
      </c>
      <c r="BB57" s="8">
        <f>_xlfn.IFNA(VLOOKUP(SPECIES!BJ80,Sheet1!$B$9:$C$13,2,FALSE),0)*$I57</f>
        <v>0</v>
      </c>
      <c r="BC57" s="8">
        <f>_xlfn.IFNA(VLOOKUP(SPECIES!BK80,Sheet1!$B$9:$C$13,2,FALSE),0)*$I57</f>
        <v>0</v>
      </c>
      <c r="BD57" s="8">
        <f>_xlfn.IFNA(VLOOKUP(SPECIES!BL80,Sheet1!$B$9:$C$13,2,FALSE),0)*$I57</f>
        <v>0</v>
      </c>
      <c r="BE57" s="8">
        <f>_xlfn.IFNA(VLOOKUP(SPECIES!BM80,Sheet1!$B$9:$C$13,2,FALSE),0)*$I57</f>
        <v>0</v>
      </c>
      <c r="BF57" s="8">
        <f>_xlfn.IFNA(VLOOKUP(SPECIES!BN80,Sheet1!$B$9:$C$13,2,FALSE),0)*$I57</f>
        <v>0</v>
      </c>
      <c r="BG57" s="89">
        <f>_xlfn.IFNA(VLOOKUP(SPECIES!BO80,Sheet1!$B$9:$C$13,2,FALSE),0)*$I57</f>
        <v>0</v>
      </c>
    </row>
    <row r="58" spans="8:59">
      <c r="H58" s="130"/>
      <c r="I58" s="89">
        <f>IF(SPECIES!C81="x",9,IF(SPECIES!D81="x",3,IF(SPECIES!E81="x",1,"")))</f>
        <v>3</v>
      </c>
      <c r="J58" s="88">
        <f>_xlfn.IFNA(VLOOKUP(SPECIES!R81,Sheet1!$B$9:$C$13,2,FALSE),0)*$I58</f>
        <v>0</v>
      </c>
      <c r="K58" s="8">
        <f>_xlfn.IFNA(VLOOKUP(SPECIES!S81,Sheet1!$B$9:$C$13,2,FALSE),0)*$I58</f>
        <v>0</v>
      </c>
      <c r="L58" s="8">
        <f>_xlfn.IFNA(VLOOKUP(SPECIES!T81,Sheet1!$B$9:$C$13,2,FALSE),0)*$I58</f>
        <v>0</v>
      </c>
      <c r="M58" s="8">
        <f>_xlfn.IFNA(VLOOKUP(SPECIES!U81,Sheet1!$B$9:$C$13,2,FALSE),0)*$I58</f>
        <v>0</v>
      </c>
      <c r="N58" s="8">
        <f>_xlfn.IFNA(VLOOKUP(SPECIES!V81,Sheet1!$B$9:$C$13,2,FALSE),0)*$I58</f>
        <v>0</v>
      </c>
      <c r="O58" s="8">
        <f>_xlfn.IFNA(VLOOKUP(SPECIES!W81,Sheet1!$B$9:$C$13,2,FALSE),0)*$I58</f>
        <v>0</v>
      </c>
      <c r="P58" s="8">
        <f>_xlfn.IFNA(VLOOKUP(SPECIES!X81,Sheet1!$B$9:$C$13,2,FALSE),0)*$I58</f>
        <v>0</v>
      </c>
      <c r="Q58" s="8">
        <f>_xlfn.IFNA(VLOOKUP(SPECIES!Y81,Sheet1!$B$9:$C$13,2,FALSE),0)*$I58</f>
        <v>0</v>
      </c>
      <c r="R58" s="8">
        <f>_xlfn.IFNA(VLOOKUP(SPECIES!Z81,Sheet1!$B$9:$C$13,2,FALSE),0)*$I58</f>
        <v>0</v>
      </c>
      <c r="S58" s="8">
        <f>_xlfn.IFNA(VLOOKUP(SPECIES!AA81,Sheet1!$B$9:$C$13,2,FALSE),0)*$I58</f>
        <v>0</v>
      </c>
      <c r="T58" s="8">
        <f>_xlfn.IFNA(VLOOKUP(SPECIES!AB81,Sheet1!$B$9:$C$13,2,FALSE),0)*$I58</f>
        <v>0</v>
      </c>
      <c r="U58" s="8">
        <f>_xlfn.IFNA(VLOOKUP(SPECIES!AC81,Sheet1!$B$9:$C$13,2,FALSE),0)*$I58</f>
        <v>0</v>
      </c>
      <c r="V58" s="8">
        <f>_xlfn.IFNA(VLOOKUP(SPECIES!AD81,Sheet1!$B$9:$C$13,2,FALSE),0)*$I58</f>
        <v>0</v>
      </c>
      <c r="W58" s="8">
        <f>_xlfn.IFNA(VLOOKUP(SPECIES!AE81,Sheet1!$B$9:$C$13,2,FALSE),0)*$I58</f>
        <v>0</v>
      </c>
      <c r="X58" s="8">
        <f>_xlfn.IFNA(VLOOKUP(SPECIES!AF81,Sheet1!$B$9:$C$13,2,FALSE),0)*$I58</f>
        <v>0</v>
      </c>
      <c r="Y58" s="8">
        <f>_xlfn.IFNA(VLOOKUP(SPECIES!AG81,Sheet1!$B$9:$C$13,2,FALSE),0)*$I58</f>
        <v>0</v>
      </c>
      <c r="Z58" s="8">
        <f>_xlfn.IFNA(VLOOKUP(SPECIES!AH81,Sheet1!$B$9:$C$13,2,FALSE),0)*$I58</f>
        <v>0</v>
      </c>
      <c r="AA58" s="8">
        <f>_xlfn.IFNA(VLOOKUP(SPECIES!AI81,Sheet1!$B$9:$C$13,2,FALSE),0)*$I58</f>
        <v>0</v>
      </c>
      <c r="AB58" s="8">
        <f>_xlfn.IFNA(VLOOKUP(SPECIES!AJ81,Sheet1!$B$9:$C$13,2,FALSE),0)*$I58</f>
        <v>0</v>
      </c>
      <c r="AC58" s="8">
        <f>_xlfn.IFNA(VLOOKUP(SPECIES!AK81,Sheet1!$B$9:$C$13,2,FALSE),0)*$I58</f>
        <v>0</v>
      </c>
      <c r="AD58" s="8">
        <f>_xlfn.IFNA(VLOOKUP(SPECIES!AL81,Sheet1!$B$9:$C$13,2,FALSE),0)*$I58</f>
        <v>0</v>
      </c>
      <c r="AE58" s="8">
        <f>_xlfn.IFNA(VLOOKUP(SPECIES!AM81,Sheet1!$B$9:$C$13,2,FALSE),0)*$I58</f>
        <v>0</v>
      </c>
      <c r="AF58" s="8">
        <f>_xlfn.IFNA(VLOOKUP(SPECIES!AN81,Sheet1!$B$9:$C$13,2,FALSE),0)*$I58</f>
        <v>0</v>
      </c>
      <c r="AG58" s="8">
        <f>_xlfn.IFNA(VLOOKUP(SPECIES!AO81,Sheet1!$B$9:$C$13,2,FALSE),0)*$I58</f>
        <v>0</v>
      </c>
      <c r="AH58" s="8">
        <f>_xlfn.IFNA(VLOOKUP(SPECIES!AP81,Sheet1!$B$9:$C$13,2,FALSE),0)*$I58</f>
        <v>0</v>
      </c>
      <c r="AI58" s="8">
        <f>_xlfn.IFNA(VLOOKUP(SPECIES!AQ81,Sheet1!$B$9:$C$13,2,FALSE),0)*$I58</f>
        <v>0</v>
      </c>
      <c r="AJ58" s="8">
        <f>_xlfn.IFNA(VLOOKUP(SPECIES!AR81,Sheet1!$B$9:$C$13,2,FALSE),0)*$I58</f>
        <v>0</v>
      </c>
      <c r="AK58" s="8">
        <f>_xlfn.IFNA(VLOOKUP(SPECIES!AS81,Sheet1!$B$9:$C$13,2,FALSE),0)*$I58</f>
        <v>0</v>
      </c>
      <c r="AL58" s="8">
        <f>_xlfn.IFNA(VLOOKUP(SPECIES!AT81,Sheet1!$B$9:$C$13,2,FALSE),0)*$I58</f>
        <v>0</v>
      </c>
      <c r="AM58" s="8">
        <f>_xlfn.IFNA(VLOOKUP(SPECIES!AU81,Sheet1!$B$9:$C$13,2,FALSE),0)*$I58</f>
        <v>0</v>
      </c>
      <c r="AN58" s="8">
        <f>_xlfn.IFNA(VLOOKUP(SPECIES!AV81,Sheet1!$B$9:$C$13,2,FALSE),0)*$I58</f>
        <v>0</v>
      </c>
      <c r="AO58" s="8">
        <f>_xlfn.IFNA(VLOOKUP(SPECIES!AW81,Sheet1!$B$9:$C$13,2,FALSE),0)*$I58</f>
        <v>0</v>
      </c>
      <c r="AP58" s="8">
        <f>_xlfn.IFNA(VLOOKUP(SPECIES!AX81,Sheet1!$B$9:$C$13,2,FALSE),0)*$I58</f>
        <v>0</v>
      </c>
      <c r="AQ58" s="8">
        <f>_xlfn.IFNA(VLOOKUP(SPECIES!AY81,Sheet1!$B$9:$C$13,2,FALSE),0)*$I58</f>
        <v>0</v>
      </c>
      <c r="AR58" s="8">
        <f>_xlfn.IFNA(VLOOKUP(SPECIES!AZ81,Sheet1!$B$9:$C$13,2,FALSE),0)*$I58</f>
        <v>0</v>
      </c>
      <c r="AS58" s="8">
        <f>_xlfn.IFNA(VLOOKUP(SPECIES!BA81,Sheet1!$B$9:$C$13,2,FALSE),0)*$I58</f>
        <v>0</v>
      </c>
      <c r="AT58" s="8">
        <f>_xlfn.IFNA(VLOOKUP(SPECIES!BB81,Sheet1!$B$9:$C$13,2,FALSE),0)*$I58</f>
        <v>0</v>
      </c>
      <c r="AU58" s="8">
        <f>_xlfn.IFNA(VLOOKUP(SPECIES!BC81,Sheet1!$B$9:$C$13,2,FALSE),0)*$I58</f>
        <v>0</v>
      </c>
      <c r="AV58" s="8">
        <f>_xlfn.IFNA(VLOOKUP(SPECIES!BD81,Sheet1!$B$9:$C$13,2,FALSE),0)*$I58</f>
        <v>0</v>
      </c>
      <c r="AW58" s="8">
        <f>_xlfn.IFNA(VLOOKUP(SPECIES!BE81,Sheet1!$B$9:$C$13,2,FALSE),0)*$I58</f>
        <v>0</v>
      </c>
      <c r="AX58" s="8">
        <f>_xlfn.IFNA(VLOOKUP(SPECIES!BF81,Sheet1!$B$9:$C$13,2,FALSE),0)*$I58</f>
        <v>0</v>
      </c>
      <c r="AY58" s="8">
        <f>_xlfn.IFNA(VLOOKUP(SPECIES!BG81,Sheet1!$B$9:$C$13,2,FALSE),0)*$I58</f>
        <v>0</v>
      </c>
      <c r="AZ58" s="8">
        <f>_xlfn.IFNA(VLOOKUP(SPECIES!BH81,Sheet1!$B$9:$C$13,2,FALSE),0)*$I58</f>
        <v>0</v>
      </c>
      <c r="BA58" s="8">
        <f>_xlfn.IFNA(VLOOKUP(SPECIES!BI81,Sheet1!$B$9:$C$13,2,FALSE),0)*$I58</f>
        <v>0</v>
      </c>
      <c r="BB58" s="8">
        <f>_xlfn.IFNA(VLOOKUP(SPECIES!BJ81,Sheet1!$B$9:$C$13,2,FALSE),0)*$I58</f>
        <v>0</v>
      </c>
      <c r="BC58" s="8">
        <f>_xlfn.IFNA(VLOOKUP(SPECIES!BK81,Sheet1!$B$9:$C$13,2,FALSE),0)*$I58</f>
        <v>0</v>
      </c>
      <c r="BD58" s="8">
        <f>_xlfn.IFNA(VLOOKUP(SPECIES!BL81,Sheet1!$B$9:$C$13,2,FALSE),0)*$I58</f>
        <v>0</v>
      </c>
      <c r="BE58" s="8">
        <f>_xlfn.IFNA(VLOOKUP(SPECIES!BM81,Sheet1!$B$9:$C$13,2,FALSE),0)*$I58</f>
        <v>0</v>
      </c>
      <c r="BF58" s="8">
        <f>_xlfn.IFNA(VLOOKUP(SPECIES!BN81,Sheet1!$B$9:$C$13,2,FALSE),0)*$I58</f>
        <v>0</v>
      </c>
      <c r="BG58" s="89">
        <f>_xlfn.IFNA(VLOOKUP(SPECIES!BO81,Sheet1!$B$9:$C$13,2,FALSE),0)*$I58</f>
        <v>0</v>
      </c>
    </row>
    <row r="59" spans="8:59">
      <c r="H59" s="130"/>
      <c r="I59" s="89">
        <f>IF(SPECIES!C82="x",9,IF(SPECIES!D82="x",3,IF(SPECIES!E82="x",1,"")))</f>
        <v>9</v>
      </c>
      <c r="J59" s="88">
        <f>_xlfn.IFNA(VLOOKUP(SPECIES!R82,Sheet1!$B$9:$C$13,2,FALSE),0)*$I59</f>
        <v>0</v>
      </c>
      <c r="K59" s="8">
        <f>_xlfn.IFNA(VLOOKUP(SPECIES!S82,Sheet1!$B$9:$C$13,2,FALSE),0)*$I59</f>
        <v>0</v>
      </c>
      <c r="L59" s="8">
        <f>_xlfn.IFNA(VLOOKUP(SPECIES!T82,Sheet1!$B$9:$C$13,2,FALSE),0)*$I59</f>
        <v>0</v>
      </c>
      <c r="M59" s="8">
        <f>_xlfn.IFNA(VLOOKUP(SPECIES!U82,Sheet1!$B$9:$C$13,2,FALSE),0)*$I59</f>
        <v>0</v>
      </c>
      <c r="N59" s="8">
        <f>_xlfn.IFNA(VLOOKUP(SPECIES!V82,Sheet1!$B$9:$C$13,2,FALSE),0)*$I59</f>
        <v>0</v>
      </c>
      <c r="O59" s="8">
        <f>_xlfn.IFNA(VLOOKUP(SPECIES!W82,Sheet1!$B$9:$C$13,2,FALSE),0)*$I59</f>
        <v>0</v>
      </c>
      <c r="P59" s="8">
        <f>_xlfn.IFNA(VLOOKUP(SPECIES!X82,Sheet1!$B$9:$C$13,2,FALSE),0)*$I59</f>
        <v>0</v>
      </c>
      <c r="Q59" s="8">
        <f>_xlfn.IFNA(VLOOKUP(SPECIES!Y82,Sheet1!$B$9:$C$13,2,FALSE),0)*$I59</f>
        <v>0</v>
      </c>
      <c r="R59" s="8">
        <f>_xlfn.IFNA(VLOOKUP(SPECIES!Z82,Sheet1!$B$9:$C$13,2,FALSE),0)*$I59</f>
        <v>0</v>
      </c>
      <c r="S59" s="8">
        <f>_xlfn.IFNA(VLOOKUP(SPECIES!AA82,Sheet1!$B$9:$C$13,2,FALSE),0)*$I59</f>
        <v>0</v>
      </c>
      <c r="T59" s="8">
        <f>_xlfn.IFNA(VLOOKUP(SPECIES!AB82,Sheet1!$B$9:$C$13,2,FALSE),0)*$I59</f>
        <v>0</v>
      </c>
      <c r="U59" s="8">
        <f>_xlfn.IFNA(VLOOKUP(SPECIES!AC82,Sheet1!$B$9:$C$13,2,FALSE),0)*$I59</f>
        <v>0</v>
      </c>
      <c r="V59" s="8">
        <f>_xlfn.IFNA(VLOOKUP(SPECIES!AD82,Sheet1!$B$9:$C$13,2,FALSE),0)*$I59</f>
        <v>0</v>
      </c>
      <c r="W59" s="8">
        <f>_xlfn.IFNA(VLOOKUP(SPECIES!AE82,Sheet1!$B$9:$C$13,2,FALSE),0)*$I59</f>
        <v>0</v>
      </c>
      <c r="X59" s="8">
        <f>_xlfn.IFNA(VLOOKUP(SPECIES!AF82,Sheet1!$B$9:$C$13,2,FALSE),0)*$I59</f>
        <v>0</v>
      </c>
      <c r="Y59" s="8">
        <f>_xlfn.IFNA(VLOOKUP(SPECIES!AG82,Sheet1!$B$9:$C$13,2,FALSE),0)*$I59</f>
        <v>0</v>
      </c>
      <c r="Z59" s="8">
        <f>_xlfn.IFNA(VLOOKUP(SPECIES!AH82,Sheet1!$B$9:$C$13,2,FALSE),0)*$I59</f>
        <v>0</v>
      </c>
      <c r="AA59" s="8">
        <f>_xlfn.IFNA(VLOOKUP(SPECIES!AI82,Sheet1!$B$9:$C$13,2,FALSE),0)*$I59</f>
        <v>0</v>
      </c>
      <c r="AB59" s="8">
        <f>_xlfn.IFNA(VLOOKUP(SPECIES!AJ82,Sheet1!$B$9:$C$13,2,FALSE),0)*$I59</f>
        <v>0</v>
      </c>
      <c r="AC59" s="8">
        <f>_xlfn.IFNA(VLOOKUP(SPECIES!AK82,Sheet1!$B$9:$C$13,2,FALSE),0)*$I59</f>
        <v>0</v>
      </c>
      <c r="AD59" s="8">
        <f>_xlfn.IFNA(VLOOKUP(SPECIES!AL82,Sheet1!$B$9:$C$13,2,FALSE),0)*$I59</f>
        <v>0</v>
      </c>
      <c r="AE59" s="8">
        <f>_xlfn.IFNA(VLOOKUP(SPECIES!AM82,Sheet1!$B$9:$C$13,2,FALSE),0)*$I59</f>
        <v>0</v>
      </c>
      <c r="AF59" s="8">
        <f>_xlfn.IFNA(VLOOKUP(SPECIES!AN82,Sheet1!$B$9:$C$13,2,FALSE),0)*$I59</f>
        <v>0</v>
      </c>
      <c r="AG59" s="8">
        <f>_xlfn.IFNA(VLOOKUP(SPECIES!AO82,Sheet1!$B$9:$C$13,2,FALSE),0)*$I59</f>
        <v>0</v>
      </c>
      <c r="AH59" s="8">
        <f>_xlfn.IFNA(VLOOKUP(SPECIES!AP82,Sheet1!$B$9:$C$13,2,FALSE),0)*$I59</f>
        <v>0</v>
      </c>
      <c r="AI59" s="8">
        <f>_xlfn.IFNA(VLOOKUP(SPECIES!AQ82,Sheet1!$B$9:$C$13,2,FALSE),0)*$I59</f>
        <v>0</v>
      </c>
      <c r="AJ59" s="8">
        <f>_xlfn.IFNA(VLOOKUP(SPECIES!AR82,Sheet1!$B$9:$C$13,2,FALSE),0)*$I59</f>
        <v>0</v>
      </c>
      <c r="AK59" s="8">
        <f>_xlfn.IFNA(VLOOKUP(SPECIES!AS82,Sheet1!$B$9:$C$13,2,FALSE),0)*$I59</f>
        <v>0</v>
      </c>
      <c r="AL59" s="8">
        <f>_xlfn.IFNA(VLOOKUP(SPECIES!AT82,Sheet1!$B$9:$C$13,2,FALSE),0)*$I59</f>
        <v>0</v>
      </c>
      <c r="AM59" s="8">
        <f>_xlfn.IFNA(VLOOKUP(SPECIES!AU82,Sheet1!$B$9:$C$13,2,FALSE),0)*$I59</f>
        <v>0</v>
      </c>
      <c r="AN59" s="8">
        <f>_xlfn.IFNA(VLOOKUP(SPECIES!AV82,Sheet1!$B$9:$C$13,2,FALSE),0)*$I59</f>
        <v>0</v>
      </c>
      <c r="AO59" s="8">
        <f>_xlfn.IFNA(VLOOKUP(SPECIES!AW82,Sheet1!$B$9:$C$13,2,FALSE),0)*$I59</f>
        <v>0</v>
      </c>
      <c r="AP59" s="8">
        <f>_xlfn.IFNA(VLOOKUP(SPECIES!AX82,Sheet1!$B$9:$C$13,2,FALSE),0)*$I59</f>
        <v>0</v>
      </c>
      <c r="AQ59" s="8">
        <f>_xlfn.IFNA(VLOOKUP(SPECIES!AY82,Sheet1!$B$9:$C$13,2,FALSE),0)*$I59</f>
        <v>0</v>
      </c>
      <c r="AR59" s="8">
        <f>_xlfn.IFNA(VLOOKUP(SPECIES!AZ82,Sheet1!$B$9:$C$13,2,FALSE),0)*$I59</f>
        <v>0</v>
      </c>
      <c r="AS59" s="8">
        <f>_xlfn.IFNA(VLOOKUP(SPECIES!BA82,Sheet1!$B$9:$C$13,2,FALSE),0)*$I59</f>
        <v>0</v>
      </c>
      <c r="AT59" s="8">
        <f>_xlfn.IFNA(VLOOKUP(SPECIES!BB82,Sheet1!$B$9:$C$13,2,FALSE),0)*$I59</f>
        <v>0</v>
      </c>
      <c r="AU59" s="8">
        <f>_xlfn.IFNA(VLOOKUP(SPECIES!BC82,Sheet1!$B$9:$C$13,2,FALSE),0)*$I59</f>
        <v>0</v>
      </c>
      <c r="AV59" s="8">
        <f>_xlfn.IFNA(VLOOKUP(SPECIES!BD82,Sheet1!$B$9:$C$13,2,FALSE),0)*$I59</f>
        <v>0</v>
      </c>
      <c r="AW59" s="8">
        <f>_xlfn.IFNA(VLOOKUP(SPECIES!BE82,Sheet1!$B$9:$C$13,2,FALSE),0)*$I59</f>
        <v>0</v>
      </c>
      <c r="AX59" s="8">
        <f>_xlfn.IFNA(VLOOKUP(SPECIES!BF82,Sheet1!$B$9:$C$13,2,FALSE),0)*$I59</f>
        <v>0</v>
      </c>
      <c r="AY59" s="8">
        <f>_xlfn.IFNA(VLOOKUP(SPECIES!BG82,Sheet1!$B$9:$C$13,2,FALSE),0)*$I59</f>
        <v>0</v>
      </c>
      <c r="AZ59" s="8">
        <f>_xlfn.IFNA(VLOOKUP(SPECIES!BH82,Sheet1!$B$9:$C$13,2,FALSE),0)*$I59</f>
        <v>0</v>
      </c>
      <c r="BA59" s="8">
        <f>_xlfn.IFNA(VLOOKUP(SPECIES!BI82,Sheet1!$B$9:$C$13,2,FALSE),0)*$I59</f>
        <v>0</v>
      </c>
      <c r="BB59" s="8">
        <f>_xlfn.IFNA(VLOOKUP(SPECIES!BJ82,Sheet1!$B$9:$C$13,2,FALSE),0)*$I59</f>
        <v>0</v>
      </c>
      <c r="BC59" s="8">
        <f>_xlfn.IFNA(VLOOKUP(SPECIES!BK82,Sheet1!$B$9:$C$13,2,FALSE),0)*$I59</f>
        <v>0</v>
      </c>
      <c r="BD59" s="8">
        <f>_xlfn.IFNA(VLOOKUP(SPECIES!BL82,Sheet1!$B$9:$C$13,2,FALSE),0)*$I59</f>
        <v>0</v>
      </c>
      <c r="BE59" s="8">
        <f>_xlfn.IFNA(VLOOKUP(SPECIES!BM82,Sheet1!$B$9:$C$13,2,FALSE),0)*$I59</f>
        <v>0</v>
      </c>
      <c r="BF59" s="8">
        <f>_xlfn.IFNA(VLOOKUP(SPECIES!BN82,Sheet1!$B$9:$C$13,2,FALSE),0)*$I59</f>
        <v>0</v>
      </c>
      <c r="BG59" s="89">
        <f>_xlfn.IFNA(VLOOKUP(SPECIES!BO82,Sheet1!$B$9:$C$13,2,FALSE),0)*$I59</f>
        <v>0</v>
      </c>
    </row>
    <row r="60" spans="8:59">
      <c r="H60" s="130"/>
      <c r="I60" s="89">
        <f>IF(SPECIES!C83="x",9,IF(SPECIES!D83="x",3,IF(SPECIES!E83="x",1,"")))</f>
        <v>3</v>
      </c>
      <c r="J60" s="88">
        <f>_xlfn.IFNA(VLOOKUP(SPECIES!R83,Sheet1!$B$9:$C$13,2,FALSE),0)*$I60</f>
        <v>0</v>
      </c>
      <c r="K60" s="8">
        <f>_xlfn.IFNA(VLOOKUP(SPECIES!S83,Sheet1!$B$9:$C$13,2,FALSE),0)*$I60</f>
        <v>0</v>
      </c>
      <c r="L60" s="8">
        <f>_xlfn.IFNA(VLOOKUP(SPECIES!T83,Sheet1!$B$9:$C$13,2,FALSE),0)*$I60</f>
        <v>0</v>
      </c>
      <c r="M60" s="8">
        <f>_xlfn.IFNA(VLOOKUP(SPECIES!U83,Sheet1!$B$9:$C$13,2,FALSE),0)*$I60</f>
        <v>0</v>
      </c>
      <c r="N60" s="8">
        <f>_xlfn.IFNA(VLOOKUP(SPECIES!V83,Sheet1!$B$9:$C$13,2,FALSE),0)*$I60</f>
        <v>0</v>
      </c>
      <c r="O60" s="8">
        <f>_xlfn.IFNA(VLOOKUP(SPECIES!W83,Sheet1!$B$9:$C$13,2,FALSE),0)*$I60</f>
        <v>0</v>
      </c>
      <c r="P60" s="8">
        <f>_xlfn.IFNA(VLOOKUP(SPECIES!X83,Sheet1!$B$9:$C$13,2,FALSE),0)*$I60</f>
        <v>0</v>
      </c>
      <c r="Q60" s="8">
        <f>_xlfn.IFNA(VLOOKUP(SPECIES!Y83,Sheet1!$B$9:$C$13,2,FALSE),0)*$I60</f>
        <v>0</v>
      </c>
      <c r="R60" s="8">
        <f>_xlfn.IFNA(VLOOKUP(SPECIES!Z83,Sheet1!$B$9:$C$13,2,FALSE),0)*$I60</f>
        <v>0</v>
      </c>
      <c r="S60" s="8">
        <f>_xlfn.IFNA(VLOOKUP(SPECIES!AA83,Sheet1!$B$9:$C$13,2,FALSE),0)*$I60</f>
        <v>0</v>
      </c>
      <c r="T60" s="8">
        <f>_xlfn.IFNA(VLOOKUP(SPECIES!AB83,Sheet1!$B$9:$C$13,2,FALSE),0)*$I60</f>
        <v>0</v>
      </c>
      <c r="U60" s="8">
        <f>_xlfn.IFNA(VLOOKUP(SPECIES!AC83,Sheet1!$B$9:$C$13,2,FALSE),0)*$I60</f>
        <v>0</v>
      </c>
      <c r="V60" s="8">
        <f>_xlfn.IFNA(VLOOKUP(SPECIES!AD83,Sheet1!$B$9:$C$13,2,FALSE),0)*$I60</f>
        <v>0</v>
      </c>
      <c r="W60" s="8">
        <f>_xlfn.IFNA(VLOOKUP(SPECIES!AE83,Sheet1!$B$9:$C$13,2,FALSE),0)*$I60</f>
        <v>0</v>
      </c>
      <c r="X60" s="8">
        <f>_xlfn.IFNA(VLOOKUP(SPECIES!AF83,Sheet1!$B$9:$C$13,2,FALSE),0)*$I60</f>
        <v>0</v>
      </c>
      <c r="Y60" s="8">
        <f>_xlfn.IFNA(VLOOKUP(SPECIES!AG83,Sheet1!$B$9:$C$13,2,FALSE),0)*$I60</f>
        <v>0</v>
      </c>
      <c r="Z60" s="8">
        <f>_xlfn.IFNA(VLOOKUP(SPECIES!AH83,Sheet1!$B$9:$C$13,2,FALSE),0)*$I60</f>
        <v>0</v>
      </c>
      <c r="AA60" s="8">
        <f>_xlfn.IFNA(VLOOKUP(SPECIES!AI83,Sheet1!$B$9:$C$13,2,FALSE),0)*$I60</f>
        <v>0</v>
      </c>
      <c r="AB60" s="8">
        <f>_xlfn.IFNA(VLOOKUP(SPECIES!AJ83,Sheet1!$B$9:$C$13,2,FALSE),0)*$I60</f>
        <v>0</v>
      </c>
      <c r="AC60" s="8">
        <f>_xlfn.IFNA(VLOOKUP(SPECIES!AK83,Sheet1!$B$9:$C$13,2,FALSE),0)*$I60</f>
        <v>0</v>
      </c>
      <c r="AD60" s="8">
        <f>_xlfn.IFNA(VLOOKUP(SPECIES!AL83,Sheet1!$B$9:$C$13,2,FALSE),0)*$I60</f>
        <v>0</v>
      </c>
      <c r="AE60" s="8">
        <f>_xlfn.IFNA(VLOOKUP(SPECIES!AM83,Sheet1!$B$9:$C$13,2,FALSE),0)*$I60</f>
        <v>0</v>
      </c>
      <c r="AF60" s="8">
        <f>_xlfn.IFNA(VLOOKUP(SPECIES!AN83,Sheet1!$B$9:$C$13,2,FALSE),0)*$I60</f>
        <v>0</v>
      </c>
      <c r="AG60" s="8">
        <f>_xlfn.IFNA(VLOOKUP(SPECIES!AO83,Sheet1!$B$9:$C$13,2,FALSE),0)*$I60</f>
        <v>0</v>
      </c>
      <c r="AH60" s="8">
        <f>_xlfn.IFNA(VLOOKUP(SPECIES!AP83,Sheet1!$B$9:$C$13,2,FALSE),0)*$I60</f>
        <v>0</v>
      </c>
      <c r="AI60" s="8">
        <f>_xlfn.IFNA(VLOOKUP(SPECIES!AQ83,Sheet1!$B$9:$C$13,2,FALSE),0)*$I60</f>
        <v>0</v>
      </c>
      <c r="AJ60" s="8">
        <f>_xlfn.IFNA(VLOOKUP(SPECIES!AR83,Sheet1!$B$9:$C$13,2,FALSE),0)*$I60</f>
        <v>0</v>
      </c>
      <c r="AK60" s="8">
        <f>_xlfn.IFNA(VLOOKUP(SPECIES!AS83,Sheet1!$B$9:$C$13,2,FALSE),0)*$I60</f>
        <v>0</v>
      </c>
      <c r="AL60" s="8">
        <f>_xlfn.IFNA(VLOOKUP(SPECIES!AT83,Sheet1!$B$9:$C$13,2,FALSE),0)*$I60</f>
        <v>0</v>
      </c>
      <c r="AM60" s="8">
        <f>_xlfn.IFNA(VLOOKUP(SPECIES!AU83,Sheet1!$B$9:$C$13,2,FALSE),0)*$I60</f>
        <v>0</v>
      </c>
      <c r="AN60" s="8">
        <f>_xlfn.IFNA(VLOOKUP(SPECIES!AV83,Sheet1!$B$9:$C$13,2,FALSE),0)*$I60</f>
        <v>0</v>
      </c>
      <c r="AO60" s="8">
        <f>_xlfn.IFNA(VLOOKUP(SPECIES!AW83,Sheet1!$B$9:$C$13,2,FALSE),0)*$I60</f>
        <v>0</v>
      </c>
      <c r="AP60" s="8">
        <f>_xlfn.IFNA(VLOOKUP(SPECIES!AX83,Sheet1!$B$9:$C$13,2,FALSE),0)*$I60</f>
        <v>0</v>
      </c>
      <c r="AQ60" s="8">
        <f>_xlfn.IFNA(VLOOKUP(SPECIES!AY83,Sheet1!$B$9:$C$13,2,FALSE),0)*$I60</f>
        <v>0</v>
      </c>
      <c r="AR60" s="8">
        <f>_xlfn.IFNA(VLOOKUP(SPECIES!AZ83,Sheet1!$B$9:$C$13,2,FALSE),0)*$I60</f>
        <v>0</v>
      </c>
      <c r="AS60" s="8">
        <f>_xlfn.IFNA(VLOOKUP(SPECIES!BA83,Sheet1!$B$9:$C$13,2,FALSE),0)*$I60</f>
        <v>0</v>
      </c>
      <c r="AT60" s="8">
        <f>_xlfn.IFNA(VLOOKUP(SPECIES!BB83,Sheet1!$B$9:$C$13,2,FALSE),0)*$I60</f>
        <v>0</v>
      </c>
      <c r="AU60" s="8">
        <f>_xlfn.IFNA(VLOOKUP(SPECIES!BC83,Sheet1!$B$9:$C$13,2,FALSE),0)*$I60</f>
        <v>0</v>
      </c>
      <c r="AV60" s="8">
        <f>_xlfn.IFNA(VLOOKUP(SPECIES!BD83,Sheet1!$B$9:$C$13,2,FALSE),0)*$I60</f>
        <v>0</v>
      </c>
      <c r="AW60" s="8">
        <f>_xlfn.IFNA(VLOOKUP(SPECIES!BE83,Sheet1!$B$9:$C$13,2,FALSE),0)*$I60</f>
        <v>0</v>
      </c>
      <c r="AX60" s="8">
        <f>_xlfn.IFNA(VLOOKUP(SPECIES!BF83,Sheet1!$B$9:$C$13,2,FALSE),0)*$I60</f>
        <v>0</v>
      </c>
      <c r="AY60" s="8">
        <f>_xlfn.IFNA(VLOOKUP(SPECIES!BG83,Sheet1!$B$9:$C$13,2,FALSE),0)*$I60</f>
        <v>0</v>
      </c>
      <c r="AZ60" s="8">
        <f>_xlfn.IFNA(VLOOKUP(SPECIES!BH83,Sheet1!$B$9:$C$13,2,FALSE),0)*$I60</f>
        <v>0</v>
      </c>
      <c r="BA60" s="8">
        <f>_xlfn.IFNA(VLOOKUP(SPECIES!BI83,Sheet1!$B$9:$C$13,2,FALSE),0)*$I60</f>
        <v>0</v>
      </c>
      <c r="BB60" s="8">
        <f>_xlfn.IFNA(VLOOKUP(SPECIES!BJ83,Sheet1!$B$9:$C$13,2,FALSE),0)*$I60</f>
        <v>0</v>
      </c>
      <c r="BC60" s="8">
        <f>_xlfn.IFNA(VLOOKUP(SPECIES!BK83,Sheet1!$B$9:$C$13,2,FALSE),0)*$I60</f>
        <v>0</v>
      </c>
      <c r="BD60" s="8">
        <f>_xlfn.IFNA(VLOOKUP(SPECIES!BL83,Sheet1!$B$9:$C$13,2,FALSE),0)*$I60</f>
        <v>0</v>
      </c>
      <c r="BE60" s="8">
        <f>_xlfn.IFNA(VLOOKUP(SPECIES!BM83,Sheet1!$B$9:$C$13,2,FALSE),0)*$I60</f>
        <v>0</v>
      </c>
      <c r="BF60" s="8">
        <f>_xlfn.IFNA(VLOOKUP(SPECIES!BN83,Sheet1!$B$9:$C$13,2,FALSE),0)*$I60</f>
        <v>0</v>
      </c>
      <c r="BG60" s="89">
        <f>_xlfn.IFNA(VLOOKUP(SPECIES!BO83,Sheet1!$B$9:$C$13,2,FALSE),0)*$I60</f>
        <v>0</v>
      </c>
    </row>
    <row r="61" spans="8:59">
      <c r="H61" s="130"/>
      <c r="I61" s="89">
        <f>IF(SPECIES!C84="x",9,IF(SPECIES!D84="x",3,IF(SPECIES!E84="x",1,"")))</f>
        <v>3</v>
      </c>
      <c r="J61" s="88">
        <f>_xlfn.IFNA(VLOOKUP(SPECIES!R84,Sheet1!$B$9:$C$13,2,FALSE),0)*$I61</f>
        <v>0</v>
      </c>
      <c r="K61" s="8">
        <f>_xlfn.IFNA(VLOOKUP(SPECIES!S84,Sheet1!$B$9:$C$13,2,FALSE),0)*$I61</f>
        <v>0</v>
      </c>
      <c r="L61" s="8">
        <f>_xlfn.IFNA(VLOOKUP(SPECIES!T84,Sheet1!$B$9:$C$13,2,FALSE),0)*$I61</f>
        <v>0</v>
      </c>
      <c r="M61" s="8">
        <f>_xlfn.IFNA(VLOOKUP(SPECIES!U84,Sheet1!$B$9:$C$13,2,FALSE),0)*$I61</f>
        <v>0</v>
      </c>
      <c r="N61" s="8">
        <f>_xlfn.IFNA(VLOOKUP(SPECIES!V84,Sheet1!$B$9:$C$13,2,FALSE),0)*$I61</f>
        <v>0</v>
      </c>
      <c r="O61" s="8">
        <f>_xlfn.IFNA(VLOOKUP(SPECIES!W84,Sheet1!$B$9:$C$13,2,FALSE),0)*$I61</f>
        <v>0</v>
      </c>
      <c r="P61" s="8">
        <f>_xlfn.IFNA(VLOOKUP(SPECIES!X84,Sheet1!$B$9:$C$13,2,FALSE),0)*$I61</f>
        <v>0</v>
      </c>
      <c r="Q61" s="8">
        <f>_xlfn.IFNA(VLOOKUP(SPECIES!Y84,Sheet1!$B$9:$C$13,2,FALSE),0)*$I61</f>
        <v>0</v>
      </c>
      <c r="R61" s="8">
        <f>_xlfn.IFNA(VLOOKUP(SPECIES!Z84,Sheet1!$B$9:$C$13,2,FALSE),0)*$I61</f>
        <v>0</v>
      </c>
      <c r="S61" s="8">
        <f>_xlfn.IFNA(VLOOKUP(SPECIES!AA84,Sheet1!$B$9:$C$13,2,FALSE),0)*$I61</f>
        <v>0</v>
      </c>
      <c r="T61" s="8">
        <f>_xlfn.IFNA(VLOOKUP(SPECIES!AB84,Sheet1!$B$9:$C$13,2,FALSE),0)*$I61</f>
        <v>0</v>
      </c>
      <c r="U61" s="8">
        <f>_xlfn.IFNA(VLOOKUP(SPECIES!AC84,Sheet1!$B$9:$C$13,2,FALSE),0)*$I61</f>
        <v>0</v>
      </c>
      <c r="V61" s="8">
        <f>_xlfn.IFNA(VLOOKUP(SPECIES!AD84,Sheet1!$B$9:$C$13,2,FALSE),0)*$I61</f>
        <v>0</v>
      </c>
      <c r="W61" s="8">
        <f>_xlfn.IFNA(VLOOKUP(SPECIES!AE84,Sheet1!$B$9:$C$13,2,FALSE),0)*$I61</f>
        <v>0</v>
      </c>
      <c r="X61" s="8">
        <f>_xlfn.IFNA(VLOOKUP(SPECIES!AF84,Sheet1!$B$9:$C$13,2,FALSE),0)*$I61</f>
        <v>0</v>
      </c>
      <c r="Y61" s="8">
        <f>_xlfn.IFNA(VLOOKUP(SPECIES!AG84,Sheet1!$B$9:$C$13,2,FALSE),0)*$I61</f>
        <v>0</v>
      </c>
      <c r="Z61" s="8">
        <f>_xlfn.IFNA(VLOOKUP(SPECIES!AH84,Sheet1!$B$9:$C$13,2,FALSE),0)*$I61</f>
        <v>0</v>
      </c>
      <c r="AA61" s="8">
        <f>_xlfn.IFNA(VLOOKUP(SPECIES!AI84,Sheet1!$B$9:$C$13,2,FALSE),0)*$I61</f>
        <v>0</v>
      </c>
      <c r="AB61" s="8">
        <f>_xlfn.IFNA(VLOOKUP(SPECIES!AJ84,Sheet1!$B$9:$C$13,2,FALSE),0)*$I61</f>
        <v>0</v>
      </c>
      <c r="AC61" s="8">
        <f>_xlfn.IFNA(VLOOKUP(SPECIES!AK84,Sheet1!$B$9:$C$13,2,FALSE),0)*$I61</f>
        <v>0</v>
      </c>
      <c r="AD61" s="8">
        <f>_xlfn.IFNA(VLOOKUP(SPECIES!AL84,Sheet1!$B$9:$C$13,2,FALSE),0)*$I61</f>
        <v>0</v>
      </c>
      <c r="AE61" s="8">
        <f>_xlfn.IFNA(VLOOKUP(SPECIES!AM84,Sheet1!$B$9:$C$13,2,FALSE),0)*$I61</f>
        <v>0</v>
      </c>
      <c r="AF61" s="8">
        <f>_xlfn.IFNA(VLOOKUP(SPECIES!AN84,Sheet1!$B$9:$C$13,2,FALSE),0)*$I61</f>
        <v>0</v>
      </c>
      <c r="AG61" s="8">
        <f>_xlfn.IFNA(VLOOKUP(SPECIES!AO84,Sheet1!$B$9:$C$13,2,FALSE),0)*$I61</f>
        <v>0</v>
      </c>
      <c r="AH61" s="8">
        <f>_xlfn.IFNA(VLOOKUP(SPECIES!AP84,Sheet1!$B$9:$C$13,2,FALSE),0)*$I61</f>
        <v>0</v>
      </c>
      <c r="AI61" s="8">
        <f>_xlfn.IFNA(VLOOKUP(SPECIES!AQ84,Sheet1!$B$9:$C$13,2,FALSE),0)*$I61</f>
        <v>0</v>
      </c>
      <c r="AJ61" s="8">
        <f>_xlfn.IFNA(VLOOKUP(SPECIES!AR84,Sheet1!$B$9:$C$13,2,FALSE),0)*$I61</f>
        <v>0</v>
      </c>
      <c r="AK61" s="8">
        <f>_xlfn.IFNA(VLOOKUP(SPECIES!AS84,Sheet1!$B$9:$C$13,2,FALSE),0)*$I61</f>
        <v>0</v>
      </c>
      <c r="AL61" s="8">
        <f>_xlfn.IFNA(VLOOKUP(SPECIES!AT84,Sheet1!$B$9:$C$13,2,FALSE),0)*$I61</f>
        <v>0</v>
      </c>
      <c r="AM61" s="8">
        <f>_xlfn.IFNA(VLOOKUP(SPECIES!AU84,Sheet1!$B$9:$C$13,2,FALSE),0)*$I61</f>
        <v>0</v>
      </c>
      <c r="AN61" s="8">
        <f>_xlfn.IFNA(VLOOKUP(SPECIES!AV84,Sheet1!$B$9:$C$13,2,FALSE),0)*$I61</f>
        <v>0</v>
      </c>
      <c r="AO61" s="8">
        <f>_xlfn.IFNA(VLOOKUP(SPECIES!AW84,Sheet1!$B$9:$C$13,2,FALSE),0)*$I61</f>
        <v>0</v>
      </c>
      <c r="AP61" s="8">
        <f>_xlfn.IFNA(VLOOKUP(SPECIES!AX84,Sheet1!$B$9:$C$13,2,FALSE),0)*$I61</f>
        <v>0</v>
      </c>
      <c r="AQ61" s="8">
        <f>_xlfn.IFNA(VLOOKUP(SPECIES!AY84,Sheet1!$B$9:$C$13,2,FALSE),0)*$I61</f>
        <v>0</v>
      </c>
      <c r="AR61" s="8">
        <f>_xlfn.IFNA(VLOOKUP(SPECIES!AZ84,Sheet1!$B$9:$C$13,2,FALSE),0)*$I61</f>
        <v>0</v>
      </c>
      <c r="AS61" s="8">
        <f>_xlfn.IFNA(VLOOKUP(SPECIES!BA84,Sheet1!$B$9:$C$13,2,FALSE),0)*$I61</f>
        <v>0</v>
      </c>
      <c r="AT61" s="8">
        <f>_xlfn.IFNA(VLOOKUP(SPECIES!BB84,Sheet1!$B$9:$C$13,2,FALSE),0)*$I61</f>
        <v>0</v>
      </c>
      <c r="AU61" s="8">
        <f>_xlfn.IFNA(VLOOKUP(SPECIES!BC84,Sheet1!$B$9:$C$13,2,FALSE),0)*$I61</f>
        <v>0</v>
      </c>
      <c r="AV61" s="8">
        <f>_xlfn.IFNA(VLOOKUP(SPECIES!BD84,Sheet1!$B$9:$C$13,2,FALSE),0)*$I61</f>
        <v>0</v>
      </c>
      <c r="AW61" s="8">
        <f>_xlfn.IFNA(VLOOKUP(SPECIES!BE84,Sheet1!$B$9:$C$13,2,FALSE),0)*$I61</f>
        <v>0</v>
      </c>
      <c r="AX61" s="8">
        <f>_xlfn.IFNA(VLOOKUP(SPECIES!BF84,Sheet1!$B$9:$C$13,2,FALSE),0)*$I61</f>
        <v>0</v>
      </c>
      <c r="AY61" s="8">
        <f>_xlfn.IFNA(VLOOKUP(SPECIES!BG84,Sheet1!$B$9:$C$13,2,FALSE),0)*$I61</f>
        <v>0</v>
      </c>
      <c r="AZ61" s="8">
        <f>_xlfn.IFNA(VLOOKUP(SPECIES!BH84,Sheet1!$B$9:$C$13,2,FALSE),0)*$I61</f>
        <v>0</v>
      </c>
      <c r="BA61" s="8">
        <f>_xlfn.IFNA(VLOOKUP(SPECIES!BI84,Sheet1!$B$9:$C$13,2,FALSE),0)*$I61</f>
        <v>0</v>
      </c>
      <c r="BB61" s="8">
        <f>_xlfn.IFNA(VLOOKUP(SPECIES!BJ84,Sheet1!$B$9:$C$13,2,FALSE),0)*$I61</f>
        <v>0</v>
      </c>
      <c r="BC61" s="8">
        <f>_xlfn.IFNA(VLOOKUP(SPECIES!BK84,Sheet1!$B$9:$C$13,2,FALSE),0)*$I61</f>
        <v>0</v>
      </c>
      <c r="BD61" s="8">
        <f>_xlfn.IFNA(VLOOKUP(SPECIES!BL84,Sheet1!$B$9:$C$13,2,FALSE),0)*$I61</f>
        <v>0</v>
      </c>
      <c r="BE61" s="8">
        <f>_xlfn.IFNA(VLOOKUP(SPECIES!BM84,Sheet1!$B$9:$C$13,2,FALSE),0)*$I61</f>
        <v>0</v>
      </c>
      <c r="BF61" s="8">
        <f>_xlfn.IFNA(VLOOKUP(SPECIES!BN84,Sheet1!$B$9:$C$13,2,FALSE),0)*$I61</f>
        <v>0</v>
      </c>
      <c r="BG61" s="89">
        <f>_xlfn.IFNA(VLOOKUP(SPECIES!BO84,Sheet1!$B$9:$C$13,2,FALSE),0)*$I61</f>
        <v>0</v>
      </c>
    </row>
    <row r="62" spans="8:59">
      <c r="H62" s="130"/>
      <c r="I62" s="89">
        <f>IF(SPECIES!C85="x",9,IF(SPECIES!D85="x",3,IF(SPECIES!E85="x",1,"")))</f>
        <v>9</v>
      </c>
      <c r="J62" s="88">
        <f>_xlfn.IFNA(VLOOKUP(SPECIES!R85,Sheet1!$B$9:$C$13,2,FALSE),0)*$I62</f>
        <v>0</v>
      </c>
      <c r="K62" s="8">
        <f>_xlfn.IFNA(VLOOKUP(SPECIES!S85,Sheet1!$B$9:$C$13,2,FALSE),0)*$I62</f>
        <v>0</v>
      </c>
      <c r="L62" s="8">
        <f>_xlfn.IFNA(VLOOKUP(SPECIES!T85,Sheet1!$B$9:$C$13,2,FALSE),0)*$I62</f>
        <v>0</v>
      </c>
      <c r="M62" s="8">
        <f>_xlfn.IFNA(VLOOKUP(SPECIES!U85,Sheet1!$B$9:$C$13,2,FALSE),0)*$I62</f>
        <v>0</v>
      </c>
      <c r="N62" s="8">
        <f>_xlfn.IFNA(VLOOKUP(SPECIES!V85,Sheet1!$B$9:$C$13,2,FALSE),0)*$I62</f>
        <v>0</v>
      </c>
      <c r="O62" s="8">
        <f>_xlfn.IFNA(VLOOKUP(SPECIES!W85,Sheet1!$B$9:$C$13,2,FALSE),0)*$I62</f>
        <v>0</v>
      </c>
      <c r="P62" s="8">
        <f>_xlfn.IFNA(VLOOKUP(SPECIES!X85,Sheet1!$B$9:$C$13,2,FALSE),0)*$I62</f>
        <v>0</v>
      </c>
      <c r="Q62" s="8">
        <f>_xlfn.IFNA(VLOOKUP(SPECIES!Y85,Sheet1!$B$9:$C$13,2,FALSE),0)*$I62</f>
        <v>0</v>
      </c>
      <c r="R62" s="8">
        <f>_xlfn.IFNA(VLOOKUP(SPECIES!Z85,Sheet1!$B$9:$C$13,2,FALSE),0)*$I62</f>
        <v>0</v>
      </c>
      <c r="S62" s="8">
        <f>_xlfn.IFNA(VLOOKUP(SPECIES!AA85,Sheet1!$B$9:$C$13,2,FALSE),0)*$I62</f>
        <v>0</v>
      </c>
      <c r="T62" s="8">
        <f>_xlfn.IFNA(VLOOKUP(SPECIES!AB85,Sheet1!$B$9:$C$13,2,FALSE),0)*$I62</f>
        <v>0</v>
      </c>
      <c r="U62" s="8">
        <f>_xlfn.IFNA(VLOOKUP(SPECIES!AC85,Sheet1!$B$9:$C$13,2,FALSE),0)*$I62</f>
        <v>0</v>
      </c>
      <c r="V62" s="8">
        <f>_xlfn.IFNA(VLOOKUP(SPECIES!AD85,Sheet1!$B$9:$C$13,2,FALSE),0)*$I62</f>
        <v>0</v>
      </c>
      <c r="W62" s="8">
        <f>_xlfn.IFNA(VLOOKUP(SPECIES!AE85,Sheet1!$B$9:$C$13,2,FALSE),0)*$I62</f>
        <v>0</v>
      </c>
      <c r="X62" s="8">
        <f>_xlfn.IFNA(VLOOKUP(SPECIES!AF85,Sheet1!$B$9:$C$13,2,FALSE),0)*$I62</f>
        <v>0</v>
      </c>
      <c r="Y62" s="8">
        <f>_xlfn.IFNA(VLOOKUP(SPECIES!AG85,Sheet1!$B$9:$C$13,2,FALSE),0)*$I62</f>
        <v>0</v>
      </c>
      <c r="Z62" s="8">
        <f>_xlfn.IFNA(VLOOKUP(SPECIES!AH85,Sheet1!$B$9:$C$13,2,FALSE),0)*$I62</f>
        <v>0</v>
      </c>
      <c r="AA62" s="8">
        <f>_xlfn.IFNA(VLOOKUP(SPECIES!AI85,Sheet1!$B$9:$C$13,2,FALSE),0)*$I62</f>
        <v>0</v>
      </c>
      <c r="AB62" s="8">
        <f>_xlfn.IFNA(VLOOKUP(SPECIES!AJ85,Sheet1!$B$9:$C$13,2,FALSE),0)*$I62</f>
        <v>0</v>
      </c>
      <c r="AC62" s="8">
        <f>_xlfn.IFNA(VLOOKUP(SPECIES!AK85,Sheet1!$B$9:$C$13,2,FALSE),0)*$I62</f>
        <v>0</v>
      </c>
      <c r="AD62" s="8">
        <f>_xlfn.IFNA(VLOOKUP(SPECIES!AL85,Sheet1!$B$9:$C$13,2,FALSE),0)*$I62</f>
        <v>0</v>
      </c>
      <c r="AE62" s="8">
        <f>_xlfn.IFNA(VLOOKUP(SPECIES!AM85,Sheet1!$B$9:$C$13,2,FALSE),0)*$I62</f>
        <v>0</v>
      </c>
      <c r="AF62" s="8">
        <f>_xlfn.IFNA(VLOOKUP(SPECIES!AN85,Sheet1!$B$9:$C$13,2,FALSE),0)*$I62</f>
        <v>0</v>
      </c>
      <c r="AG62" s="8">
        <f>_xlfn.IFNA(VLOOKUP(SPECIES!AO85,Sheet1!$B$9:$C$13,2,FALSE),0)*$I62</f>
        <v>0</v>
      </c>
      <c r="AH62" s="8">
        <f>_xlfn.IFNA(VLOOKUP(SPECIES!AP85,Sheet1!$B$9:$C$13,2,FALSE),0)*$I62</f>
        <v>0</v>
      </c>
      <c r="AI62" s="8">
        <f>_xlfn.IFNA(VLOOKUP(SPECIES!AQ85,Sheet1!$B$9:$C$13,2,FALSE),0)*$I62</f>
        <v>0</v>
      </c>
      <c r="AJ62" s="8">
        <f>_xlfn.IFNA(VLOOKUP(SPECIES!AR85,Sheet1!$B$9:$C$13,2,FALSE),0)*$I62</f>
        <v>0</v>
      </c>
      <c r="AK62" s="8">
        <f>_xlfn.IFNA(VLOOKUP(SPECIES!AS85,Sheet1!$B$9:$C$13,2,FALSE),0)*$I62</f>
        <v>0</v>
      </c>
      <c r="AL62" s="8">
        <f>_xlfn.IFNA(VLOOKUP(SPECIES!AT85,Sheet1!$B$9:$C$13,2,FALSE),0)*$I62</f>
        <v>0</v>
      </c>
      <c r="AM62" s="8">
        <f>_xlfn.IFNA(VLOOKUP(SPECIES!AU85,Sheet1!$B$9:$C$13,2,FALSE),0)*$I62</f>
        <v>0</v>
      </c>
      <c r="AN62" s="8">
        <f>_xlfn.IFNA(VLOOKUP(SPECIES!AV85,Sheet1!$B$9:$C$13,2,FALSE),0)*$I62</f>
        <v>0</v>
      </c>
      <c r="AO62" s="8">
        <f>_xlfn.IFNA(VLOOKUP(SPECIES!AW85,Sheet1!$B$9:$C$13,2,FALSE),0)*$I62</f>
        <v>0</v>
      </c>
      <c r="AP62" s="8">
        <f>_xlfn.IFNA(VLOOKUP(SPECIES!AX85,Sheet1!$B$9:$C$13,2,FALSE),0)*$I62</f>
        <v>0</v>
      </c>
      <c r="AQ62" s="8">
        <f>_xlfn.IFNA(VLOOKUP(SPECIES!AY85,Sheet1!$B$9:$C$13,2,FALSE),0)*$I62</f>
        <v>0</v>
      </c>
      <c r="AR62" s="8">
        <f>_xlfn.IFNA(VLOOKUP(SPECIES!AZ85,Sheet1!$B$9:$C$13,2,FALSE),0)*$I62</f>
        <v>0</v>
      </c>
      <c r="AS62" s="8">
        <f>_xlfn.IFNA(VLOOKUP(SPECIES!BA85,Sheet1!$B$9:$C$13,2,FALSE),0)*$I62</f>
        <v>0</v>
      </c>
      <c r="AT62" s="8">
        <f>_xlfn.IFNA(VLOOKUP(SPECIES!BB85,Sheet1!$B$9:$C$13,2,FALSE),0)*$I62</f>
        <v>0</v>
      </c>
      <c r="AU62" s="8">
        <f>_xlfn.IFNA(VLOOKUP(SPECIES!BC85,Sheet1!$B$9:$C$13,2,FALSE),0)*$I62</f>
        <v>0</v>
      </c>
      <c r="AV62" s="8">
        <f>_xlfn.IFNA(VLOOKUP(SPECIES!BD85,Sheet1!$B$9:$C$13,2,FALSE),0)*$I62</f>
        <v>0</v>
      </c>
      <c r="AW62" s="8">
        <f>_xlfn.IFNA(VLOOKUP(SPECIES!BE85,Sheet1!$B$9:$C$13,2,FALSE),0)*$I62</f>
        <v>0</v>
      </c>
      <c r="AX62" s="8">
        <f>_xlfn.IFNA(VLOOKUP(SPECIES!BF85,Sheet1!$B$9:$C$13,2,FALSE),0)*$I62</f>
        <v>0</v>
      </c>
      <c r="AY62" s="8">
        <f>_xlfn.IFNA(VLOOKUP(SPECIES!BG85,Sheet1!$B$9:$C$13,2,FALSE),0)*$I62</f>
        <v>0</v>
      </c>
      <c r="AZ62" s="8">
        <f>_xlfn.IFNA(VLOOKUP(SPECIES!BH85,Sheet1!$B$9:$C$13,2,FALSE),0)*$I62</f>
        <v>0</v>
      </c>
      <c r="BA62" s="8">
        <f>_xlfn.IFNA(VLOOKUP(SPECIES!BI85,Sheet1!$B$9:$C$13,2,FALSE),0)*$I62</f>
        <v>0</v>
      </c>
      <c r="BB62" s="8">
        <f>_xlfn.IFNA(VLOOKUP(SPECIES!BJ85,Sheet1!$B$9:$C$13,2,FALSE),0)*$I62</f>
        <v>0</v>
      </c>
      <c r="BC62" s="8">
        <f>_xlfn.IFNA(VLOOKUP(SPECIES!BK85,Sheet1!$B$9:$C$13,2,FALSE),0)*$I62</f>
        <v>0</v>
      </c>
      <c r="BD62" s="8">
        <f>_xlfn.IFNA(VLOOKUP(SPECIES!BL85,Sheet1!$B$9:$C$13,2,FALSE),0)*$I62</f>
        <v>0</v>
      </c>
      <c r="BE62" s="8">
        <f>_xlfn.IFNA(VLOOKUP(SPECIES!BM85,Sheet1!$B$9:$C$13,2,FALSE),0)*$I62</f>
        <v>0</v>
      </c>
      <c r="BF62" s="8">
        <f>_xlfn.IFNA(VLOOKUP(SPECIES!BN85,Sheet1!$B$9:$C$13,2,FALSE),0)*$I62</f>
        <v>0</v>
      </c>
      <c r="BG62" s="89">
        <f>_xlfn.IFNA(VLOOKUP(SPECIES!BO85,Sheet1!$B$9:$C$13,2,FALSE),0)*$I62</f>
        <v>0</v>
      </c>
    </row>
    <row r="63" spans="8:59">
      <c r="H63" s="130"/>
      <c r="I63" s="89">
        <f>IF(SPECIES!C86="x",9,IF(SPECIES!D86="x",3,IF(SPECIES!E86="x",1,"")))</f>
        <v>9</v>
      </c>
      <c r="J63" s="88">
        <f>_xlfn.IFNA(VLOOKUP(SPECIES!R86,Sheet1!$B$9:$C$13,2,FALSE),0)*$I63</f>
        <v>0</v>
      </c>
      <c r="K63" s="8">
        <f>_xlfn.IFNA(VLOOKUP(SPECIES!S86,Sheet1!$B$9:$C$13,2,FALSE),0)*$I63</f>
        <v>0</v>
      </c>
      <c r="L63" s="8">
        <f>_xlfn.IFNA(VLOOKUP(SPECIES!T86,Sheet1!$B$9:$C$13,2,FALSE),0)*$I63</f>
        <v>0</v>
      </c>
      <c r="M63" s="8">
        <f>_xlfn.IFNA(VLOOKUP(SPECIES!U86,Sheet1!$B$9:$C$13,2,FALSE),0)*$I63</f>
        <v>0</v>
      </c>
      <c r="N63" s="8">
        <f>_xlfn.IFNA(VLOOKUP(SPECIES!V86,Sheet1!$B$9:$C$13,2,FALSE),0)*$I63</f>
        <v>0</v>
      </c>
      <c r="O63" s="8">
        <f>_xlfn.IFNA(VLOOKUP(SPECIES!W86,Sheet1!$B$9:$C$13,2,FALSE),0)*$I63</f>
        <v>0</v>
      </c>
      <c r="P63" s="8">
        <f>_xlfn.IFNA(VLOOKUP(SPECIES!X86,Sheet1!$B$9:$C$13,2,FALSE),0)*$I63</f>
        <v>0</v>
      </c>
      <c r="Q63" s="8">
        <f>_xlfn.IFNA(VLOOKUP(SPECIES!Y86,Sheet1!$B$9:$C$13,2,FALSE),0)*$I63</f>
        <v>0</v>
      </c>
      <c r="R63" s="8">
        <f>_xlfn.IFNA(VLOOKUP(SPECIES!Z86,Sheet1!$B$9:$C$13,2,FALSE),0)*$I63</f>
        <v>0</v>
      </c>
      <c r="S63" s="8">
        <f>_xlfn.IFNA(VLOOKUP(SPECIES!AA86,Sheet1!$B$9:$C$13,2,FALSE),0)*$I63</f>
        <v>0</v>
      </c>
      <c r="T63" s="8">
        <f>_xlfn.IFNA(VLOOKUP(SPECIES!AB86,Sheet1!$B$9:$C$13,2,FALSE),0)*$I63</f>
        <v>0</v>
      </c>
      <c r="U63" s="8">
        <f>_xlfn.IFNA(VLOOKUP(SPECIES!AC86,Sheet1!$B$9:$C$13,2,FALSE),0)*$I63</f>
        <v>0</v>
      </c>
      <c r="V63" s="8">
        <f>_xlfn.IFNA(VLOOKUP(SPECIES!AD86,Sheet1!$B$9:$C$13,2,FALSE),0)*$I63</f>
        <v>0</v>
      </c>
      <c r="W63" s="8">
        <f>_xlfn.IFNA(VLOOKUP(SPECIES!AE86,Sheet1!$B$9:$C$13,2,FALSE),0)*$I63</f>
        <v>0</v>
      </c>
      <c r="X63" s="8">
        <f>_xlfn.IFNA(VLOOKUP(SPECIES!AF86,Sheet1!$B$9:$C$13,2,FALSE),0)*$I63</f>
        <v>0</v>
      </c>
      <c r="Y63" s="8">
        <f>_xlfn.IFNA(VLOOKUP(SPECIES!AG86,Sheet1!$B$9:$C$13,2,FALSE),0)*$I63</f>
        <v>0</v>
      </c>
      <c r="Z63" s="8">
        <f>_xlfn.IFNA(VLOOKUP(SPECIES!AH86,Sheet1!$B$9:$C$13,2,FALSE),0)*$I63</f>
        <v>0</v>
      </c>
      <c r="AA63" s="8">
        <f>_xlfn.IFNA(VLOOKUP(SPECIES!AI86,Sheet1!$B$9:$C$13,2,FALSE),0)*$I63</f>
        <v>0</v>
      </c>
      <c r="AB63" s="8">
        <f>_xlfn.IFNA(VLOOKUP(SPECIES!AJ86,Sheet1!$B$9:$C$13,2,FALSE),0)*$I63</f>
        <v>0</v>
      </c>
      <c r="AC63" s="8">
        <f>_xlfn.IFNA(VLOOKUP(SPECIES!AK86,Sheet1!$B$9:$C$13,2,FALSE),0)*$I63</f>
        <v>0</v>
      </c>
      <c r="AD63" s="8">
        <f>_xlfn.IFNA(VLOOKUP(SPECIES!AL86,Sheet1!$B$9:$C$13,2,FALSE),0)*$I63</f>
        <v>0</v>
      </c>
      <c r="AE63" s="8">
        <f>_xlfn.IFNA(VLOOKUP(SPECIES!AM86,Sheet1!$B$9:$C$13,2,FALSE),0)*$I63</f>
        <v>0</v>
      </c>
      <c r="AF63" s="8">
        <f>_xlfn.IFNA(VLOOKUP(SPECIES!AN86,Sheet1!$B$9:$C$13,2,FALSE),0)*$I63</f>
        <v>0</v>
      </c>
      <c r="AG63" s="8">
        <f>_xlfn.IFNA(VLOOKUP(SPECIES!AO86,Sheet1!$B$9:$C$13,2,FALSE),0)*$I63</f>
        <v>0</v>
      </c>
      <c r="AH63" s="8">
        <f>_xlfn.IFNA(VLOOKUP(SPECIES!AP86,Sheet1!$B$9:$C$13,2,FALSE),0)*$I63</f>
        <v>0</v>
      </c>
      <c r="AI63" s="8">
        <f>_xlfn.IFNA(VLOOKUP(SPECIES!AQ86,Sheet1!$B$9:$C$13,2,FALSE),0)*$I63</f>
        <v>0</v>
      </c>
      <c r="AJ63" s="8">
        <f>_xlfn.IFNA(VLOOKUP(SPECIES!AR86,Sheet1!$B$9:$C$13,2,FALSE),0)*$I63</f>
        <v>0</v>
      </c>
      <c r="AK63" s="8">
        <f>_xlfn.IFNA(VLOOKUP(SPECIES!AS86,Sheet1!$B$9:$C$13,2,FALSE),0)*$I63</f>
        <v>0</v>
      </c>
      <c r="AL63" s="8">
        <f>_xlfn.IFNA(VLOOKUP(SPECIES!AT86,Sheet1!$B$9:$C$13,2,FALSE),0)*$I63</f>
        <v>0</v>
      </c>
      <c r="AM63" s="8">
        <f>_xlfn.IFNA(VLOOKUP(SPECIES!AU86,Sheet1!$B$9:$C$13,2,FALSE),0)*$I63</f>
        <v>0</v>
      </c>
      <c r="AN63" s="8">
        <f>_xlfn.IFNA(VLOOKUP(SPECIES!AV86,Sheet1!$B$9:$C$13,2,FALSE),0)*$I63</f>
        <v>0</v>
      </c>
      <c r="AO63" s="8">
        <f>_xlfn.IFNA(VLOOKUP(SPECIES!AW86,Sheet1!$B$9:$C$13,2,FALSE),0)*$I63</f>
        <v>0</v>
      </c>
      <c r="AP63" s="8">
        <f>_xlfn.IFNA(VLOOKUP(SPECIES!AX86,Sheet1!$B$9:$C$13,2,FALSE),0)*$I63</f>
        <v>0</v>
      </c>
      <c r="AQ63" s="8">
        <f>_xlfn.IFNA(VLOOKUP(SPECIES!AY86,Sheet1!$B$9:$C$13,2,FALSE),0)*$I63</f>
        <v>0</v>
      </c>
      <c r="AR63" s="8">
        <f>_xlfn.IFNA(VLOOKUP(SPECIES!AZ86,Sheet1!$B$9:$C$13,2,FALSE),0)*$I63</f>
        <v>0</v>
      </c>
      <c r="AS63" s="8">
        <f>_xlfn.IFNA(VLOOKUP(SPECIES!BA86,Sheet1!$B$9:$C$13,2,FALSE),0)*$I63</f>
        <v>0</v>
      </c>
      <c r="AT63" s="8">
        <f>_xlfn.IFNA(VLOOKUP(SPECIES!BB86,Sheet1!$B$9:$C$13,2,FALSE),0)*$I63</f>
        <v>0</v>
      </c>
      <c r="AU63" s="8">
        <f>_xlfn.IFNA(VLOOKUP(SPECIES!BC86,Sheet1!$B$9:$C$13,2,FALSE),0)*$I63</f>
        <v>0</v>
      </c>
      <c r="AV63" s="8">
        <f>_xlfn.IFNA(VLOOKUP(SPECIES!BD86,Sheet1!$B$9:$C$13,2,FALSE),0)*$I63</f>
        <v>0</v>
      </c>
      <c r="AW63" s="8">
        <f>_xlfn.IFNA(VLOOKUP(SPECIES!BE86,Sheet1!$B$9:$C$13,2,FALSE),0)*$I63</f>
        <v>0</v>
      </c>
      <c r="AX63" s="8">
        <f>_xlfn.IFNA(VLOOKUP(SPECIES!BF86,Sheet1!$B$9:$C$13,2,FALSE),0)*$I63</f>
        <v>0</v>
      </c>
      <c r="AY63" s="8">
        <f>_xlfn.IFNA(VLOOKUP(SPECIES!BG86,Sheet1!$B$9:$C$13,2,FALSE),0)*$I63</f>
        <v>0</v>
      </c>
      <c r="AZ63" s="8">
        <f>_xlfn.IFNA(VLOOKUP(SPECIES!BH86,Sheet1!$B$9:$C$13,2,FALSE),0)*$I63</f>
        <v>0</v>
      </c>
      <c r="BA63" s="8">
        <f>_xlfn.IFNA(VLOOKUP(SPECIES!BI86,Sheet1!$B$9:$C$13,2,FALSE),0)*$I63</f>
        <v>0</v>
      </c>
      <c r="BB63" s="8">
        <f>_xlfn.IFNA(VLOOKUP(SPECIES!BJ86,Sheet1!$B$9:$C$13,2,FALSE),0)*$I63</f>
        <v>0</v>
      </c>
      <c r="BC63" s="8">
        <f>_xlfn.IFNA(VLOOKUP(SPECIES!BK86,Sheet1!$B$9:$C$13,2,FALSE),0)*$I63</f>
        <v>0</v>
      </c>
      <c r="BD63" s="8">
        <f>_xlfn.IFNA(VLOOKUP(SPECIES!BL86,Sheet1!$B$9:$C$13,2,FALSE),0)*$I63</f>
        <v>0</v>
      </c>
      <c r="BE63" s="8">
        <f>_xlfn.IFNA(VLOOKUP(SPECIES!BM86,Sheet1!$B$9:$C$13,2,FALSE),0)*$I63</f>
        <v>0</v>
      </c>
      <c r="BF63" s="8">
        <f>_xlfn.IFNA(VLOOKUP(SPECIES!BN86,Sheet1!$B$9:$C$13,2,FALSE),0)*$I63</f>
        <v>0</v>
      </c>
      <c r="BG63" s="89">
        <f>_xlfn.IFNA(VLOOKUP(SPECIES!BO86,Sheet1!$B$9:$C$13,2,FALSE),0)*$I63</f>
        <v>0</v>
      </c>
    </row>
    <row r="64" spans="8:59">
      <c r="H64" s="130"/>
      <c r="I64" s="89">
        <f>IF(SPECIES!C87="x",9,IF(SPECIES!D87="x",3,IF(SPECIES!E87="x",1,"")))</f>
        <v>9</v>
      </c>
      <c r="J64" s="88">
        <f>_xlfn.IFNA(VLOOKUP(SPECIES!R87,Sheet1!$B$9:$C$13,2,FALSE),0)*$I64</f>
        <v>0</v>
      </c>
      <c r="K64" s="8">
        <f>_xlfn.IFNA(VLOOKUP(SPECIES!S87,Sheet1!$B$9:$C$13,2,FALSE),0)*$I64</f>
        <v>0</v>
      </c>
      <c r="L64" s="8">
        <f>_xlfn.IFNA(VLOOKUP(SPECIES!T87,Sheet1!$B$9:$C$13,2,FALSE),0)*$I64</f>
        <v>0</v>
      </c>
      <c r="M64" s="8">
        <f>_xlfn.IFNA(VLOOKUP(SPECIES!U87,Sheet1!$B$9:$C$13,2,FALSE),0)*$I64</f>
        <v>0</v>
      </c>
      <c r="N64" s="8">
        <f>_xlfn.IFNA(VLOOKUP(SPECIES!V87,Sheet1!$B$9:$C$13,2,FALSE),0)*$I64</f>
        <v>0</v>
      </c>
      <c r="O64" s="8">
        <f>_xlfn.IFNA(VLOOKUP(SPECIES!W87,Sheet1!$B$9:$C$13,2,FALSE),0)*$I64</f>
        <v>0</v>
      </c>
      <c r="P64" s="8">
        <f>_xlfn.IFNA(VLOOKUP(SPECIES!X87,Sheet1!$B$9:$C$13,2,FALSE),0)*$I64</f>
        <v>0</v>
      </c>
      <c r="Q64" s="8">
        <f>_xlfn.IFNA(VLOOKUP(SPECIES!Y87,Sheet1!$B$9:$C$13,2,FALSE),0)*$I64</f>
        <v>0</v>
      </c>
      <c r="R64" s="8">
        <f>_xlfn.IFNA(VLOOKUP(SPECIES!Z87,Sheet1!$B$9:$C$13,2,FALSE),0)*$I64</f>
        <v>0</v>
      </c>
      <c r="S64" s="8">
        <f>_xlfn.IFNA(VLOOKUP(SPECIES!AA87,Sheet1!$B$9:$C$13,2,FALSE),0)*$I64</f>
        <v>0</v>
      </c>
      <c r="T64" s="8">
        <f>_xlfn.IFNA(VLOOKUP(SPECIES!AB87,Sheet1!$B$9:$C$13,2,FALSE),0)*$I64</f>
        <v>0</v>
      </c>
      <c r="U64" s="8">
        <f>_xlfn.IFNA(VLOOKUP(SPECIES!AC87,Sheet1!$B$9:$C$13,2,FALSE),0)*$I64</f>
        <v>0</v>
      </c>
      <c r="V64" s="8">
        <f>_xlfn.IFNA(VLOOKUP(SPECIES!AD87,Sheet1!$B$9:$C$13,2,FALSE),0)*$I64</f>
        <v>0</v>
      </c>
      <c r="W64" s="8">
        <f>_xlfn.IFNA(VLOOKUP(SPECIES!AE87,Sheet1!$B$9:$C$13,2,FALSE),0)*$I64</f>
        <v>0</v>
      </c>
      <c r="X64" s="8">
        <f>_xlfn.IFNA(VLOOKUP(SPECIES!AF87,Sheet1!$B$9:$C$13,2,FALSE),0)*$I64</f>
        <v>0</v>
      </c>
      <c r="Y64" s="8">
        <f>_xlfn.IFNA(VLOOKUP(SPECIES!AG87,Sheet1!$B$9:$C$13,2,FALSE),0)*$I64</f>
        <v>0</v>
      </c>
      <c r="Z64" s="8">
        <f>_xlfn.IFNA(VLOOKUP(SPECIES!AH87,Sheet1!$B$9:$C$13,2,FALSE),0)*$I64</f>
        <v>0</v>
      </c>
      <c r="AA64" s="8">
        <f>_xlfn.IFNA(VLOOKUP(SPECIES!AI87,Sheet1!$B$9:$C$13,2,FALSE),0)*$I64</f>
        <v>0</v>
      </c>
      <c r="AB64" s="8">
        <f>_xlfn.IFNA(VLOOKUP(SPECIES!AJ87,Sheet1!$B$9:$C$13,2,FALSE),0)*$I64</f>
        <v>0</v>
      </c>
      <c r="AC64" s="8">
        <f>_xlfn.IFNA(VLOOKUP(SPECIES!AK87,Sheet1!$B$9:$C$13,2,FALSE),0)*$I64</f>
        <v>0</v>
      </c>
      <c r="AD64" s="8">
        <f>_xlfn.IFNA(VLOOKUP(SPECIES!AL87,Sheet1!$B$9:$C$13,2,FALSE),0)*$I64</f>
        <v>0</v>
      </c>
      <c r="AE64" s="8">
        <f>_xlfn.IFNA(VLOOKUP(SPECIES!AM87,Sheet1!$B$9:$C$13,2,FALSE),0)*$I64</f>
        <v>0</v>
      </c>
      <c r="AF64" s="8">
        <f>_xlfn.IFNA(VLOOKUP(SPECIES!AN87,Sheet1!$B$9:$C$13,2,FALSE),0)*$I64</f>
        <v>0</v>
      </c>
      <c r="AG64" s="8">
        <f>_xlfn.IFNA(VLOOKUP(SPECIES!AO87,Sheet1!$B$9:$C$13,2,FALSE),0)*$I64</f>
        <v>0</v>
      </c>
      <c r="AH64" s="8">
        <f>_xlfn.IFNA(VLOOKUP(SPECIES!AP87,Sheet1!$B$9:$C$13,2,FALSE),0)*$I64</f>
        <v>0</v>
      </c>
      <c r="AI64" s="8">
        <f>_xlfn.IFNA(VLOOKUP(SPECIES!AQ87,Sheet1!$B$9:$C$13,2,FALSE),0)*$I64</f>
        <v>0</v>
      </c>
      <c r="AJ64" s="8">
        <f>_xlfn.IFNA(VLOOKUP(SPECIES!AR87,Sheet1!$B$9:$C$13,2,FALSE),0)*$I64</f>
        <v>0</v>
      </c>
      <c r="AK64" s="8">
        <f>_xlfn.IFNA(VLOOKUP(SPECIES!AS87,Sheet1!$B$9:$C$13,2,FALSE),0)*$I64</f>
        <v>0</v>
      </c>
      <c r="AL64" s="8">
        <f>_xlfn.IFNA(VLOOKUP(SPECIES!AT87,Sheet1!$B$9:$C$13,2,FALSE),0)*$I64</f>
        <v>0</v>
      </c>
      <c r="AM64" s="8">
        <f>_xlfn.IFNA(VLOOKUP(SPECIES!AU87,Sheet1!$B$9:$C$13,2,FALSE),0)*$I64</f>
        <v>0</v>
      </c>
      <c r="AN64" s="8">
        <f>_xlfn.IFNA(VLOOKUP(SPECIES!AV87,Sheet1!$B$9:$C$13,2,FALSE),0)*$I64</f>
        <v>0</v>
      </c>
      <c r="AO64" s="8">
        <f>_xlfn.IFNA(VLOOKUP(SPECIES!AW87,Sheet1!$B$9:$C$13,2,FALSE),0)*$I64</f>
        <v>0</v>
      </c>
      <c r="AP64" s="8">
        <f>_xlfn.IFNA(VLOOKUP(SPECIES!AX87,Sheet1!$B$9:$C$13,2,FALSE),0)*$I64</f>
        <v>0</v>
      </c>
      <c r="AQ64" s="8">
        <f>_xlfn.IFNA(VLOOKUP(SPECIES!AY87,Sheet1!$B$9:$C$13,2,FALSE),0)*$I64</f>
        <v>0</v>
      </c>
      <c r="AR64" s="8">
        <f>_xlfn.IFNA(VLOOKUP(SPECIES!AZ87,Sheet1!$B$9:$C$13,2,FALSE),0)*$I64</f>
        <v>0</v>
      </c>
      <c r="AS64" s="8">
        <f>_xlfn.IFNA(VLOOKUP(SPECIES!BA87,Sheet1!$B$9:$C$13,2,FALSE),0)*$I64</f>
        <v>0</v>
      </c>
      <c r="AT64" s="8">
        <f>_xlfn.IFNA(VLOOKUP(SPECIES!BB87,Sheet1!$B$9:$C$13,2,FALSE),0)*$I64</f>
        <v>0</v>
      </c>
      <c r="AU64" s="8">
        <f>_xlfn.IFNA(VLOOKUP(SPECIES!BC87,Sheet1!$B$9:$C$13,2,FALSE),0)*$I64</f>
        <v>0</v>
      </c>
      <c r="AV64" s="8">
        <f>_xlfn.IFNA(VLOOKUP(SPECIES!BD87,Sheet1!$B$9:$C$13,2,FALSE),0)*$I64</f>
        <v>0</v>
      </c>
      <c r="AW64" s="8">
        <f>_xlfn.IFNA(VLOOKUP(SPECIES!BE87,Sheet1!$B$9:$C$13,2,FALSE),0)*$I64</f>
        <v>0</v>
      </c>
      <c r="AX64" s="8">
        <f>_xlfn.IFNA(VLOOKUP(SPECIES!BF87,Sheet1!$B$9:$C$13,2,FALSE),0)*$I64</f>
        <v>0</v>
      </c>
      <c r="AY64" s="8">
        <f>_xlfn.IFNA(VLOOKUP(SPECIES!BG87,Sheet1!$B$9:$C$13,2,FALSE),0)*$I64</f>
        <v>0</v>
      </c>
      <c r="AZ64" s="8">
        <f>_xlfn.IFNA(VLOOKUP(SPECIES!BH87,Sheet1!$B$9:$C$13,2,FALSE),0)*$I64</f>
        <v>0</v>
      </c>
      <c r="BA64" s="8">
        <f>_xlfn.IFNA(VLOOKUP(SPECIES!BI87,Sheet1!$B$9:$C$13,2,FALSE),0)*$I64</f>
        <v>0</v>
      </c>
      <c r="BB64" s="8">
        <f>_xlfn.IFNA(VLOOKUP(SPECIES!BJ87,Sheet1!$B$9:$C$13,2,FALSE),0)*$I64</f>
        <v>0</v>
      </c>
      <c r="BC64" s="8">
        <f>_xlfn.IFNA(VLOOKUP(SPECIES!BK87,Sheet1!$B$9:$C$13,2,FALSE),0)*$I64</f>
        <v>0</v>
      </c>
      <c r="BD64" s="8">
        <f>_xlfn.IFNA(VLOOKUP(SPECIES!BL87,Sheet1!$B$9:$C$13,2,FALSE),0)*$I64</f>
        <v>0</v>
      </c>
      <c r="BE64" s="8">
        <f>_xlfn.IFNA(VLOOKUP(SPECIES!BM87,Sheet1!$B$9:$C$13,2,FALSE),0)*$I64</f>
        <v>0</v>
      </c>
      <c r="BF64" s="8">
        <f>_xlfn.IFNA(VLOOKUP(SPECIES!BN87,Sheet1!$B$9:$C$13,2,FALSE),0)*$I64</f>
        <v>0</v>
      </c>
      <c r="BG64" s="89">
        <f>_xlfn.IFNA(VLOOKUP(SPECIES!BO87,Sheet1!$B$9:$C$13,2,FALSE),0)*$I64</f>
        <v>0</v>
      </c>
    </row>
    <row r="65" spans="8:59">
      <c r="H65" s="130"/>
      <c r="I65" s="89">
        <f>IF(SPECIES!C88="x",9,IF(SPECIES!D88="x",3,IF(SPECIES!E88="x",1,"")))</f>
        <v>3</v>
      </c>
      <c r="J65" s="88">
        <f>_xlfn.IFNA(VLOOKUP(SPECIES!R88,Sheet1!$B$9:$C$13,2,FALSE),0)*$I65</f>
        <v>0</v>
      </c>
      <c r="K65" s="8">
        <f>_xlfn.IFNA(VLOOKUP(SPECIES!S88,Sheet1!$B$9:$C$13,2,FALSE),0)*$I65</f>
        <v>0</v>
      </c>
      <c r="L65" s="8">
        <f>_xlfn.IFNA(VLOOKUP(SPECIES!T88,Sheet1!$B$9:$C$13,2,FALSE),0)*$I65</f>
        <v>0</v>
      </c>
      <c r="M65" s="8">
        <f>_xlfn.IFNA(VLOOKUP(SPECIES!U88,Sheet1!$B$9:$C$13,2,FALSE),0)*$I65</f>
        <v>0</v>
      </c>
      <c r="N65" s="8">
        <f>_xlfn.IFNA(VLOOKUP(SPECIES!V88,Sheet1!$B$9:$C$13,2,FALSE),0)*$I65</f>
        <v>0</v>
      </c>
      <c r="O65" s="8">
        <f>_xlfn.IFNA(VLOOKUP(SPECIES!W88,Sheet1!$B$9:$C$13,2,FALSE),0)*$I65</f>
        <v>0</v>
      </c>
      <c r="P65" s="8">
        <f>_xlfn.IFNA(VLOOKUP(SPECIES!X88,Sheet1!$B$9:$C$13,2,FALSE),0)*$I65</f>
        <v>0</v>
      </c>
      <c r="Q65" s="8">
        <f>_xlfn.IFNA(VLOOKUP(SPECIES!Y88,Sheet1!$B$9:$C$13,2,FALSE),0)*$I65</f>
        <v>0</v>
      </c>
      <c r="R65" s="8">
        <f>_xlfn.IFNA(VLOOKUP(SPECIES!Z88,Sheet1!$B$9:$C$13,2,FALSE),0)*$I65</f>
        <v>0</v>
      </c>
      <c r="S65" s="8">
        <f>_xlfn.IFNA(VLOOKUP(SPECIES!AA88,Sheet1!$B$9:$C$13,2,FALSE),0)*$I65</f>
        <v>0</v>
      </c>
      <c r="T65" s="8">
        <f>_xlfn.IFNA(VLOOKUP(SPECIES!AB88,Sheet1!$B$9:$C$13,2,FALSE),0)*$I65</f>
        <v>0</v>
      </c>
      <c r="U65" s="8">
        <f>_xlfn.IFNA(VLOOKUP(SPECIES!AC88,Sheet1!$B$9:$C$13,2,FALSE),0)*$I65</f>
        <v>0</v>
      </c>
      <c r="V65" s="8">
        <f>_xlfn.IFNA(VLOOKUP(SPECIES!AD88,Sheet1!$B$9:$C$13,2,FALSE),0)*$I65</f>
        <v>0</v>
      </c>
      <c r="W65" s="8">
        <f>_xlfn.IFNA(VLOOKUP(SPECIES!AE88,Sheet1!$B$9:$C$13,2,FALSE),0)*$I65</f>
        <v>0</v>
      </c>
      <c r="X65" s="8">
        <f>_xlfn.IFNA(VLOOKUP(SPECIES!AF88,Sheet1!$B$9:$C$13,2,FALSE),0)*$I65</f>
        <v>0</v>
      </c>
      <c r="Y65" s="8">
        <f>_xlfn.IFNA(VLOOKUP(SPECIES!AG88,Sheet1!$B$9:$C$13,2,FALSE),0)*$I65</f>
        <v>0</v>
      </c>
      <c r="Z65" s="8">
        <f>_xlfn.IFNA(VLOOKUP(SPECIES!AH88,Sheet1!$B$9:$C$13,2,FALSE),0)*$I65</f>
        <v>0</v>
      </c>
      <c r="AA65" s="8">
        <f>_xlfn.IFNA(VLOOKUP(SPECIES!AI88,Sheet1!$B$9:$C$13,2,FALSE),0)*$I65</f>
        <v>0</v>
      </c>
      <c r="AB65" s="8">
        <f>_xlfn.IFNA(VLOOKUP(SPECIES!AJ88,Sheet1!$B$9:$C$13,2,FALSE),0)*$I65</f>
        <v>0</v>
      </c>
      <c r="AC65" s="8">
        <f>_xlfn.IFNA(VLOOKUP(SPECIES!AK88,Sheet1!$B$9:$C$13,2,FALSE),0)*$I65</f>
        <v>0</v>
      </c>
      <c r="AD65" s="8">
        <f>_xlfn.IFNA(VLOOKUP(SPECIES!AL88,Sheet1!$B$9:$C$13,2,FALSE),0)*$I65</f>
        <v>0</v>
      </c>
      <c r="AE65" s="8">
        <f>_xlfn.IFNA(VLOOKUP(SPECIES!AM88,Sheet1!$B$9:$C$13,2,FALSE),0)*$I65</f>
        <v>0</v>
      </c>
      <c r="AF65" s="8">
        <f>_xlfn.IFNA(VLOOKUP(SPECIES!AN88,Sheet1!$B$9:$C$13,2,FALSE),0)*$I65</f>
        <v>0</v>
      </c>
      <c r="AG65" s="8">
        <f>_xlfn.IFNA(VLOOKUP(SPECIES!AO88,Sheet1!$B$9:$C$13,2,FALSE),0)*$I65</f>
        <v>0</v>
      </c>
      <c r="AH65" s="8">
        <f>_xlfn.IFNA(VLOOKUP(SPECIES!AP88,Sheet1!$B$9:$C$13,2,FALSE),0)*$I65</f>
        <v>0</v>
      </c>
      <c r="AI65" s="8">
        <f>_xlfn.IFNA(VLOOKUP(SPECIES!AQ88,Sheet1!$B$9:$C$13,2,FALSE),0)*$I65</f>
        <v>0</v>
      </c>
      <c r="AJ65" s="8">
        <f>_xlfn.IFNA(VLOOKUP(SPECIES!AR88,Sheet1!$B$9:$C$13,2,FALSE),0)*$I65</f>
        <v>0</v>
      </c>
      <c r="AK65" s="8">
        <f>_xlfn.IFNA(VLOOKUP(SPECIES!AS88,Sheet1!$B$9:$C$13,2,FALSE),0)*$I65</f>
        <v>0</v>
      </c>
      <c r="AL65" s="8">
        <f>_xlfn.IFNA(VLOOKUP(SPECIES!AT88,Sheet1!$B$9:$C$13,2,FALSE),0)*$I65</f>
        <v>0</v>
      </c>
      <c r="AM65" s="8">
        <f>_xlfn.IFNA(VLOOKUP(SPECIES!AU88,Sheet1!$B$9:$C$13,2,FALSE),0)*$I65</f>
        <v>0</v>
      </c>
      <c r="AN65" s="8">
        <f>_xlfn.IFNA(VLOOKUP(SPECIES!AV88,Sheet1!$B$9:$C$13,2,FALSE),0)*$I65</f>
        <v>0</v>
      </c>
      <c r="AO65" s="8">
        <f>_xlfn.IFNA(VLOOKUP(SPECIES!AW88,Sheet1!$B$9:$C$13,2,FALSE),0)*$I65</f>
        <v>0</v>
      </c>
      <c r="AP65" s="8">
        <f>_xlfn.IFNA(VLOOKUP(SPECIES!AX88,Sheet1!$B$9:$C$13,2,FALSE),0)*$I65</f>
        <v>0</v>
      </c>
      <c r="AQ65" s="8">
        <f>_xlfn.IFNA(VLOOKUP(SPECIES!AY88,Sheet1!$B$9:$C$13,2,FALSE),0)*$I65</f>
        <v>0</v>
      </c>
      <c r="AR65" s="8">
        <f>_xlfn.IFNA(VLOOKUP(SPECIES!AZ88,Sheet1!$B$9:$C$13,2,FALSE),0)*$I65</f>
        <v>0</v>
      </c>
      <c r="AS65" s="8">
        <f>_xlfn.IFNA(VLOOKUP(SPECIES!BA88,Sheet1!$B$9:$C$13,2,FALSE),0)*$I65</f>
        <v>0</v>
      </c>
      <c r="AT65" s="8">
        <f>_xlfn.IFNA(VLOOKUP(SPECIES!BB88,Sheet1!$B$9:$C$13,2,FALSE),0)*$I65</f>
        <v>0</v>
      </c>
      <c r="AU65" s="8">
        <f>_xlfn.IFNA(VLOOKUP(SPECIES!BC88,Sheet1!$B$9:$C$13,2,FALSE),0)*$I65</f>
        <v>0</v>
      </c>
      <c r="AV65" s="8">
        <f>_xlfn.IFNA(VLOOKUP(SPECIES!BD88,Sheet1!$B$9:$C$13,2,FALSE),0)*$I65</f>
        <v>0</v>
      </c>
      <c r="AW65" s="8">
        <f>_xlfn.IFNA(VLOOKUP(SPECIES!BE88,Sheet1!$B$9:$C$13,2,FALSE),0)*$I65</f>
        <v>0</v>
      </c>
      <c r="AX65" s="8">
        <f>_xlfn.IFNA(VLOOKUP(SPECIES!BF88,Sheet1!$B$9:$C$13,2,FALSE),0)*$I65</f>
        <v>0</v>
      </c>
      <c r="AY65" s="8">
        <f>_xlfn.IFNA(VLOOKUP(SPECIES!BG88,Sheet1!$B$9:$C$13,2,FALSE),0)*$I65</f>
        <v>0</v>
      </c>
      <c r="AZ65" s="8">
        <f>_xlfn.IFNA(VLOOKUP(SPECIES!BH88,Sheet1!$B$9:$C$13,2,FALSE),0)*$I65</f>
        <v>0</v>
      </c>
      <c r="BA65" s="8">
        <f>_xlfn.IFNA(VLOOKUP(SPECIES!BI88,Sheet1!$B$9:$C$13,2,FALSE),0)*$I65</f>
        <v>0</v>
      </c>
      <c r="BB65" s="8">
        <f>_xlfn.IFNA(VLOOKUP(SPECIES!BJ88,Sheet1!$B$9:$C$13,2,FALSE),0)*$I65</f>
        <v>0</v>
      </c>
      <c r="BC65" s="8">
        <f>_xlfn.IFNA(VLOOKUP(SPECIES!BK88,Sheet1!$B$9:$C$13,2,FALSE),0)*$I65</f>
        <v>0</v>
      </c>
      <c r="BD65" s="8">
        <f>_xlfn.IFNA(VLOOKUP(SPECIES!BL88,Sheet1!$B$9:$C$13,2,FALSE),0)*$I65</f>
        <v>0</v>
      </c>
      <c r="BE65" s="8">
        <f>_xlfn.IFNA(VLOOKUP(SPECIES!BM88,Sheet1!$B$9:$C$13,2,FALSE),0)*$I65</f>
        <v>0</v>
      </c>
      <c r="BF65" s="8">
        <f>_xlfn.IFNA(VLOOKUP(SPECIES!BN88,Sheet1!$B$9:$C$13,2,FALSE),0)*$I65</f>
        <v>0</v>
      </c>
      <c r="BG65" s="89">
        <f>_xlfn.IFNA(VLOOKUP(SPECIES!BO88,Sheet1!$B$9:$C$13,2,FALSE),0)*$I65</f>
        <v>0</v>
      </c>
    </row>
    <row r="66" spans="8:59">
      <c r="H66" s="130"/>
      <c r="I66" s="89">
        <f>IF(SPECIES!C89="x",9,IF(SPECIES!D89="x",3,IF(SPECIES!E89="x",1,"")))</f>
        <v>3</v>
      </c>
      <c r="J66" s="88">
        <f>_xlfn.IFNA(VLOOKUP(SPECIES!R89,Sheet1!$B$9:$C$13,2,FALSE),0)*$I66</f>
        <v>0</v>
      </c>
      <c r="K66" s="8">
        <f>_xlfn.IFNA(VLOOKUP(SPECIES!S89,Sheet1!$B$9:$C$13,2,FALSE),0)*$I66</f>
        <v>0</v>
      </c>
      <c r="L66" s="8">
        <f>_xlfn.IFNA(VLOOKUP(SPECIES!T89,Sheet1!$B$9:$C$13,2,FALSE),0)*$I66</f>
        <v>0</v>
      </c>
      <c r="M66" s="8">
        <f>_xlfn.IFNA(VLOOKUP(SPECIES!U89,Sheet1!$B$9:$C$13,2,FALSE),0)*$I66</f>
        <v>0</v>
      </c>
      <c r="N66" s="8">
        <f>_xlfn.IFNA(VLOOKUP(SPECIES!V89,Sheet1!$B$9:$C$13,2,FALSE),0)*$I66</f>
        <v>0</v>
      </c>
      <c r="O66" s="8">
        <f>_xlfn.IFNA(VLOOKUP(SPECIES!W89,Sheet1!$B$9:$C$13,2,FALSE),0)*$I66</f>
        <v>0</v>
      </c>
      <c r="P66" s="8">
        <f>_xlfn.IFNA(VLOOKUP(SPECIES!X89,Sheet1!$B$9:$C$13,2,FALSE),0)*$I66</f>
        <v>0</v>
      </c>
      <c r="Q66" s="8">
        <f>_xlfn.IFNA(VLOOKUP(SPECIES!Y89,Sheet1!$B$9:$C$13,2,FALSE),0)*$I66</f>
        <v>0</v>
      </c>
      <c r="R66" s="8">
        <f>_xlfn.IFNA(VLOOKUP(SPECIES!Z89,Sheet1!$B$9:$C$13,2,FALSE),0)*$I66</f>
        <v>0</v>
      </c>
      <c r="S66" s="8">
        <f>_xlfn.IFNA(VLOOKUP(SPECIES!AA89,Sheet1!$B$9:$C$13,2,FALSE),0)*$I66</f>
        <v>0</v>
      </c>
      <c r="T66" s="8">
        <f>_xlfn.IFNA(VLOOKUP(SPECIES!AB89,Sheet1!$B$9:$C$13,2,FALSE),0)*$I66</f>
        <v>0</v>
      </c>
      <c r="U66" s="8">
        <f>_xlfn.IFNA(VLOOKUP(SPECIES!AC89,Sheet1!$B$9:$C$13,2,FALSE),0)*$I66</f>
        <v>0</v>
      </c>
      <c r="V66" s="8">
        <f>_xlfn.IFNA(VLOOKUP(SPECIES!AD89,Sheet1!$B$9:$C$13,2,FALSE),0)*$I66</f>
        <v>0</v>
      </c>
      <c r="W66" s="8">
        <f>_xlfn.IFNA(VLOOKUP(SPECIES!AE89,Sheet1!$B$9:$C$13,2,FALSE),0)*$I66</f>
        <v>0</v>
      </c>
      <c r="X66" s="8">
        <f>_xlfn.IFNA(VLOOKUP(SPECIES!AF89,Sheet1!$B$9:$C$13,2,FALSE),0)*$I66</f>
        <v>0</v>
      </c>
      <c r="Y66" s="8">
        <f>_xlfn.IFNA(VLOOKUP(SPECIES!AG89,Sheet1!$B$9:$C$13,2,FALSE),0)*$I66</f>
        <v>0</v>
      </c>
      <c r="Z66" s="8">
        <f>_xlfn.IFNA(VLOOKUP(SPECIES!AH89,Sheet1!$B$9:$C$13,2,FALSE),0)*$I66</f>
        <v>0</v>
      </c>
      <c r="AA66" s="8">
        <f>_xlfn.IFNA(VLOOKUP(SPECIES!AI89,Sheet1!$B$9:$C$13,2,FALSE),0)*$I66</f>
        <v>0</v>
      </c>
      <c r="AB66" s="8">
        <f>_xlfn.IFNA(VLOOKUP(SPECIES!AJ89,Sheet1!$B$9:$C$13,2,FALSE),0)*$I66</f>
        <v>0</v>
      </c>
      <c r="AC66" s="8">
        <f>_xlfn.IFNA(VLOOKUP(SPECIES!AK89,Sheet1!$B$9:$C$13,2,FALSE),0)*$I66</f>
        <v>0</v>
      </c>
      <c r="AD66" s="8">
        <f>_xlfn.IFNA(VLOOKUP(SPECIES!AL89,Sheet1!$B$9:$C$13,2,FALSE),0)*$I66</f>
        <v>0</v>
      </c>
      <c r="AE66" s="8">
        <f>_xlfn.IFNA(VLOOKUP(SPECIES!AM89,Sheet1!$B$9:$C$13,2,FALSE),0)*$I66</f>
        <v>0</v>
      </c>
      <c r="AF66" s="8">
        <f>_xlfn.IFNA(VLOOKUP(SPECIES!AN89,Sheet1!$B$9:$C$13,2,FALSE),0)*$I66</f>
        <v>0</v>
      </c>
      <c r="AG66" s="8">
        <f>_xlfn.IFNA(VLOOKUP(SPECIES!AO89,Sheet1!$B$9:$C$13,2,FALSE),0)*$I66</f>
        <v>0</v>
      </c>
      <c r="AH66" s="8">
        <f>_xlfn.IFNA(VLOOKUP(SPECIES!AP89,Sheet1!$B$9:$C$13,2,FALSE),0)*$I66</f>
        <v>0</v>
      </c>
      <c r="AI66" s="8">
        <f>_xlfn.IFNA(VLOOKUP(SPECIES!AQ89,Sheet1!$B$9:$C$13,2,FALSE),0)*$I66</f>
        <v>0</v>
      </c>
      <c r="AJ66" s="8">
        <f>_xlfn.IFNA(VLOOKUP(SPECIES!AR89,Sheet1!$B$9:$C$13,2,FALSE),0)*$I66</f>
        <v>0</v>
      </c>
      <c r="AK66" s="8">
        <f>_xlfn.IFNA(VLOOKUP(SPECIES!AS89,Sheet1!$B$9:$C$13,2,FALSE),0)*$I66</f>
        <v>0</v>
      </c>
      <c r="AL66" s="8">
        <f>_xlfn.IFNA(VLOOKUP(SPECIES!AT89,Sheet1!$B$9:$C$13,2,FALSE),0)*$I66</f>
        <v>0</v>
      </c>
      <c r="AM66" s="8">
        <f>_xlfn.IFNA(VLOOKUP(SPECIES!AU89,Sheet1!$B$9:$C$13,2,FALSE),0)*$I66</f>
        <v>0</v>
      </c>
      <c r="AN66" s="8">
        <f>_xlfn.IFNA(VLOOKUP(SPECIES!AV89,Sheet1!$B$9:$C$13,2,FALSE),0)*$I66</f>
        <v>0</v>
      </c>
      <c r="AO66" s="8">
        <f>_xlfn.IFNA(VLOOKUP(SPECIES!AW89,Sheet1!$B$9:$C$13,2,FALSE),0)*$I66</f>
        <v>0</v>
      </c>
      <c r="AP66" s="8">
        <f>_xlfn.IFNA(VLOOKUP(SPECIES!AX89,Sheet1!$B$9:$C$13,2,FALSE),0)*$I66</f>
        <v>0</v>
      </c>
      <c r="AQ66" s="8">
        <f>_xlfn.IFNA(VLOOKUP(SPECIES!AY89,Sheet1!$B$9:$C$13,2,FALSE),0)*$I66</f>
        <v>0</v>
      </c>
      <c r="AR66" s="8">
        <f>_xlfn.IFNA(VLOOKUP(SPECIES!AZ89,Sheet1!$B$9:$C$13,2,FALSE),0)*$I66</f>
        <v>0</v>
      </c>
      <c r="AS66" s="8">
        <f>_xlfn.IFNA(VLOOKUP(SPECIES!BA89,Sheet1!$B$9:$C$13,2,FALSE),0)*$I66</f>
        <v>0</v>
      </c>
      <c r="AT66" s="8">
        <f>_xlfn.IFNA(VLOOKUP(SPECIES!BB89,Sheet1!$B$9:$C$13,2,FALSE),0)*$I66</f>
        <v>0</v>
      </c>
      <c r="AU66" s="8">
        <f>_xlfn.IFNA(VLOOKUP(SPECIES!BC89,Sheet1!$B$9:$C$13,2,FALSE),0)*$I66</f>
        <v>0</v>
      </c>
      <c r="AV66" s="8">
        <f>_xlfn.IFNA(VLOOKUP(SPECIES!BD89,Sheet1!$B$9:$C$13,2,FALSE),0)*$I66</f>
        <v>0</v>
      </c>
      <c r="AW66" s="8">
        <f>_xlfn.IFNA(VLOOKUP(SPECIES!BE89,Sheet1!$B$9:$C$13,2,FALSE),0)*$I66</f>
        <v>0</v>
      </c>
      <c r="AX66" s="8">
        <f>_xlfn.IFNA(VLOOKUP(SPECIES!BF89,Sheet1!$B$9:$C$13,2,FALSE),0)*$I66</f>
        <v>0</v>
      </c>
      <c r="AY66" s="8">
        <f>_xlfn.IFNA(VLOOKUP(SPECIES!BG89,Sheet1!$B$9:$C$13,2,FALSE),0)*$I66</f>
        <v>0</v>
      </c>
      <c r="AZ66" s="8">
        <f>_xlfn.IFNA(VLOOKUP(SPECIES!BH89,Sheet1!$B$9:$C$13,2,FALSE),0)*$I66</f>
        <v>0</v>
      </c>
      <c r="BA66" s="8">
        <f>_xlfn.IFNA(VLOOKUP(SPECIES!BI89,Sheet1!$B$9:$C$13,2,FALSE),0)*$I66</f>
        <v>0</v>
      </c>
      <c r="BB66" s="8">
        <f>_xlfn.IFNA(VLOOKUP(SPECIES!BJ89,Sheet1!$B$9:$C$13,2,FALSE),0)*$I66</f>
        <v>0</v>
      </c>
      <c r="BC66" s="8">
        <f>_xlfn.IFNA(VLOOKUP(SPECIES!BK89,Sheet1!$B$9:$C$13,2,FALSE),0)*$I66</f>
        <v>0</v>
      </c>
      <c r="BD66" s="8">
        <f>_xlfn.IFNA(VLOOKUP(SPECIES!BL89,Sheet1!$B$9:$C$13,2,FALSE),0)*$I66</f>
        <v>0</v>
      </c>
      <c r="BE66" s="8">
        <f>_xlfn.IFNA(VLOOKUP(SPECIES!BM89,Sheet1!$B$9:$C$13,2,FALSE),0)*$I66</f>
        <v>0</v>
      </c>
      <c r="BF66" s="8">
        <f>_xlfn.IFNA(VLOOKUP(SPECIES!BN89,Sheet1!$B$9:$C$13,2,FALSE),0)*$I66</f>
        <v>0</v>
      </c>
      <c r="BG66" s="89">
        <f>_xlfn.IFNA(VLOOKUP(SPECIES!BO89,Sheet1!$B$9:$C$13,2,FALSE),0)*$I66</f>
        <v>0</v>
      </c>
    </row>
    <row r="67" spans="8:59">
      <c r="H67" s="130"/>
      <c r="I67" s="89">
        <f>IF(SPECIES!C90="x",9,IF(SPECIES!D90="x",3,IF(SPECIES!E90="x",1,"")))</f>
        <v>3</v>
      </c>
      <c r="J67" s="88">
        <f>_xlfn.IFNA(VLOOKUP(SPECIES!R90,Sheet1!$B$9:$C$13,2,FALSE),0)*$I67</f>
        <v>0</v>
      </c>
      <c r="K67" s="8">
        <f>_xlfn.IFNA(VLOOKUP(SPECIES!S90,Sheet1!$B$9:$C$13,2,FALSE),0)*$I67</f>
        <v>0</v>
      </c>
      <c r="L67" s="8">
        <f>_xlfn.IFNA(VLOOKUP(SPECIES!T90,Sheet1!$B$9:$C$13,2,FALSE),0)*$I67</f>
        <v>0</v>
      </c>
      <c r="M67" s="8">
        <f>_xlfn.IFNA(VLOOKUP(SPECIES!U90,Sheet1!$B$9:$C$13,2,FALSE),0)*$I67</f>
        <v>0</v>
      </c>
      <c r="N67" s="8">
        <f>_xlfn.IFNA(VLOOKUP(SPECIES!V90,Sheet1!$B$9:$C$13,2,FALSE),0)*$I67</f>
        <v>0</v>
      </c>
      <c r="O67" s="8">
        <f>_xlfn.IFNA(VLOOKUP(SPECIES!W90,Sheet1!$B$9:$C$13,2,FALSE),0)*$I67</f>
        <v>0</v>
      </c>
      <c r="P67" s="8">
        <f>_xlfn.IFNA(VLOOKUP(SPECIES!X90,Sheet1!$B$9:$C$13,2,FALSE),0)*$I67</f>
        <v>0</v>
      </c>
      <c r="Q67" s="8">
        <f>_xlfn.IFNA(VLOOKUP(SPECIES!Y90,Sheet1!$B$9:$C$13,2,FALSE),0)*$I67</f>
        <v>0</v>
      </c>
      <c r="R67" s="8">
        <f>_xlfn.IFNA(VLOOKUP(SPECIES!Z90,Sheet1!$B$9:$C$13,2,FALSE),0)*$I67</f>
        <v>0</v>
      </c>
      <c r="S67" s="8">
        <f>_xlfn.IFNA(VLOOKUP(SPECIES!AA90,Sheet1!$B$9:$C$13,2,FALSE),0)*$I67</f>
        <v>0</v>
      </c>
      <c r="T67" s="8">
        <f>_xlfn.IFNA(VLOOKUP(SPECIES!AB90,Sheet1!$B$9:$C$13,2,FALSE),0)*$I67</f>
        <v>0</v>
      </c>
      <c r="U67" s="8">
        <f>_xlfn.IFNA(VLOOKUP(SPECIES!AC90,Sheet1!$B$9:$C$13,2,FALSE),0)*$I67</f>
        <v>0</v>
      </c>
      <c r="V67" s="8">
        <f>_xlfn.IFNA(VLOOKUP(SPECIES!AD90,Sheet1!$B$9:$C$13,2,FALSE),0)*$I67</f>
        <v>0</v>
      </c>
      <c r="W67" s="8">
        <f>_xlfn.IFNA(VLOOKUP(SPECIES!AE90,Sheet1!$B$9:$C$13,2,FALSE),0)*$I67</f>
        <v>0</v>
      </c>
      <c r="X67" s="8">
        <f>_xlfn.IFNA(VLOOKUP(SPECIES!AF90,Sheet1!$B$9:$C$13,2,FALSE),0)*$I67</f>
        <v>0</v>
      </c>
      <c r="Y67" s="8">
        <f>_xlfn.IFNA(VLOOKUP(SPECIES!AG90,Sheet1!$B$9:$C$13,2,FALSE),0)*$I67</f>
        <v>0</v>
      </c>
      <c r="Z67" s="8">
        <f>_xlfn.IFNA(VLOOKUP(SPECIES!AH90,Sheet1!$B$9:$C$13,2,FALSE),0)*$I67</f>
        <v>0</v>
      </c>
      <c r="AA67" s="8">
        <f>_xlfn.IFNA(VLOOKUP(SPECIES!AI90,Sheet1!$B$9:$C$13,2,FALSE),0)*$I67</f>
        <v>0</v>
      </c>
      <c r="AB67" s="8">
        <f>_xlfn.IFNA(VLOOKUP(SPECIES!AJ90,Sheet1!$B$9:$C$13,2,FALSE),0)*$I67</f>
        <v>0</v>
      </c>
      <c r="AC67" s="8">
        <f>_xlfn.IFNA(VLOOKUP(SPECIES!AK90,Sheet1!$B$9:$C$13,2,FALSE),0)*$I67</f>
        <v>0</v>
      </c>
      <c r="AD67" s="8">
        <f>_xlfn.IFNA(VLOOKUP(SPECIES!AL90,Sheet1!$B$9:$C$13,2,FALSE),0)*$I67</f>
        <v>0</v>
      </c>
      <c r="AE67" s="8">
        <f>_xlfn.IFNA(VLOOKUP(SPECIES!AM90,Sheet1!$B$9:$C$13,2,FALSE),0)*$I67</f>
        <v>0</v>
      </c>
      <c r="AF67" s="8">
        <f>_xlfn.IFNA(VLOOKUP(SPECIES!AN90,Sheet1!$B$9:$C$13,2,FALSE),0)*$I67</f>
        <v>0</v>
      </c>
      <c r="AG67" s="8">
        <f>_xlfn.IFNA(VLOOKUP(SPECIES!AO90,Sheet1!$B$9:$C$13,2,FALSE),0)*$I67</f>
        <v>0</v>
      </c>
      <c r="AH67" s="8">
        <f>_xlfn.IFNA(VLOOKUP(SPECIES!AP90,Sheet1!$B$9:$C$13,2,FALSE),0)*$I67</f>
        <v>0</v>
      </c>
      <c r="AI67" s="8">
        <f>_xlfn.IFNA(VLOOKUP(SPECIES!AQ90,Sheet1!$B$9:$C$13,2,FALSE),0)*$I67</f>
        <v>0</v>
      </c>
      <c r="AJ67" s="8">
        <f>_xlfn.IFNA(VLOOKUP(SPECIES!AR90,Sheet1!$B$9:$C$13,2,FALSE),0)*$I67</f>
        <v>0</v>
      </c>
      <c r="AK67" s="8">
        <f>_xlfn.IFNA(VLOOKUP(SPECIES!AS90,Sheet1!$B$9:$C$13,2,FALSE),0)*$I67</f>
        <v>0</v>
      </c>
      <c r="AL67" s="8">
        <f>_xlfn.IFNA(VLOOKUP(SPECIES!AT90,Sheet1!$B$9:$C$13,2,FALSE),0)*$I67</f>
        <v>0</v>
      </c>
      <c r="AM67" s="8">
        <f>_xlfn.IFNA(VLOOKUP(SPECIES!AU90,Sheet1!$B$9:$C$13,2,FALSE),0)*$I67</f>
        <v>0</v>
      </c>
      <c r="AN67" s="8">
        <f>_xlfn.IFNA(VLOOKUP(SPECIES!AV90,Sheet1!$B$9:$C$13,2,FALSE),0)*$I67</f>
        <v>0</v>
      </c>
      <c r="AO67" s="8">
        <f>_xlfn.IFNA(VLOOKUP(SPECIES!AW90,Sheet1!$B$9:$C$13,2,FALSE),0)*$I67</f>
        <v>0</v>
      </c>
      <c r="AP67" s="8">
        <f>_xlfn.IFNA(VLOOKUP(SPECIES!AX90,Sheet1!$B$9:$C$13,2,FALSE),0)*$I67</f>
        <v>0</v>
      </c>
      <c r="AQ67" s="8">
        <f>_xlfn.IFNA(VLOOKUP(SPECIES!AY90,Sheet1!$B$9:$C$13,2,FALSE),0)*$I67</f>
        <v>0</v>
      </c>
      <c r="AR67" s="8">
        <f>_xlfn.IFNA(VLOOKUP(SPECIES!AZ90,Sheet1!$B$9:$C$13,2,FALSE),0)*$I67</f>
        <v>0</v>
      </c>
      <c r="AS67" s="8">
        <f>_xlfn.IFNA(VLOOKUP(SPECIES!BA90,Sheet1!$B$9:$C$13,2,FALSE),0)*$I67</f>
        <v>0</v>
      </c>
      <c r="AT67" s="8">
        <f>_xlfn.IFNA(VLOOKUP(SPECIES!BB90,Sheet1!$B$9:$C$13,2,FALSE),0)*$I67</f>
        <v>0</v>
      </c>
      <c r="AU67" s="8">
        <f>_xlfn.IFNA(VLOOKUP(SPECIES!BC90,Sheet1!$B$9:$C$13,2,FALSE),0)*$I67</f>
        <v>0</v>
      </c>
      <c r="AV67" s="8">
        <f>_xlfn.IFNA(VLOOKUP(SPECIES!BD90,Sheet1!$B$9:$C$13,2,FALSE),0)*$I67</f>
        <v>0</v>
      </c>
      <c r="AW67" s="8">
        <f>_xlfn.IFNA(VLOOKUP(SPECIES!BE90,Sheet1!$B$9:$C$13,2,FALSE),0)*$I67</f>
        <v>0</v>
      </c>
      <c r="AX67" s="8">
        <f>_xlfn.IFNA(VLOOKUP(SPECIES!BF90,Sheet1!$B$9:$C$13,2,FALSE),0)*$I67</f>
        <v>0</v>
      </c>
      <c r="AY67" s="8">
        <f>_xlfn.IFNA(VLOOKUP(SPECIES!BG90,Sheet1!$B$9:$C$13,2,FALSE),0)*$I67</f>
        <v>0</v>
      </c>
      <c r="AZ67" s="8">
        <f>_xlfn.IFNA(VLOOKUP(SPECIES!BH90,Sheet1!$B$9:$C$13,2,FALSE),0)*$I67</f>
        <v>0</v>
      </c>
      <c r="BA67" s="8">
        <f>_xlfn.IFNA(VLOOKUP(SPECIES!BI90,Sheet1!$B$9:$C$13,2,FALSE),0)*$I67</f>
        <v>0</v>
      </c>
      <c r="BB67" s="8">
        <f>_xlfn.IFNA(VLOOKUP(SPECIES!BJ90,Sheet1!$B$9:$C$13,2,FALSE),0)*$I67</f>
        <v>0</v>
      </c>
      <c r="BC67" s="8">
        <f>_xlfn.IFNA(VLOOKUP(SPECIES!BK90,Sheet1!$B$9:$C$13,2,FALSE),0)*$I67</f>
        <v>0</v>
      </c>
      <c r="BD67" s="8">
        <f>_xlfn.IFNA(VLOOKUP(SPECIES!BL90,Sheet1!$B$9:$C$13,2,FALSE),0)*$I67</f>
        <v>0</v>
      </c>
      <c r="BE67" s="8">
        <f>_xlfn.IFNA(VLOOKUP(SPECIES!BM90,Sheet1!$B$9:$C$13,2,FALSE),0)*$I67</f>
        <v>0</v>
      </c>
      <c r="BF67" s="8">
        <f>_xlfn.IFNA(VLOOKUP(SPECIES!BN90,Sheet1!$B$9:$C$13,2,FALSE),0)*$I67</f>
        <v>0</v>
      </c>
      <c r="BG67" s="89">
        <f>_xlfn.IFNA(VLOOKUP(SPECIES!BO90,Sheet1!$B$9:$C$13,2,FALSE),0)*$I67</f>
        <v>0</v>
      </c>
    </row>
    <row r="68" spans="8:59">
      <c r="H68" s="130"/>
      <c r="I68" s="89">
        <f>IF(SPECIES!C91="x",9,IF(SPECIES!D91="x",3,IF(SPECIES!E91="x",1,"")))</f>
        <v>9</v>
      </c>
      <c r="J68" s="88">
        <f>_xlfn.IFNA(VLOOKUP(SPECIES!R91,Sheet1!$B$9:$C$13,2,FALSE),0)*$I68</f>
        <v>0</v>
      </c>
      <c r="K68" s="8">
        <f>_xlfn.IFNA(VLOOKUP(SPECIES!S91,Sheet1!$B$9:$C$13,2,FALSE),0)*$I68</f>
        <v>0</v>
      </c>
      <c r="L68" s="8">
        <f>_xlfn.IFNA(VLOOKUP(SPECIES!T91,Sheet1!$B$9:$C$13,2,FALSE),0)*$I68</f>
        <v>0</v>
      </c>
      <c r="M68" s="8">
        <f>_xlfn.IFNA(VLOOKUP(SPECIES!U91,Sheet1!$B$9:$C$13,2,FALSE),0)*$I68</f>
        <v>0</v>
      </c>
      <c r="N68" s="8">
        <f>_xlfn.IFNA(VLOOKUP(SPECIES!V91,Sheet1!$B$9:$C$13,2,FALSE),0)*$I68</f>
        <v>0</v>
      </c>
      <c r="O68" s="8">
        <f>_xlfn.IFNA(VLOOKUP(SPECIES!W91,Sheet1!$B$9:$C$13,2,FALSE),0)*$I68</f>
        <v>0</v>
      </c>
      <c r="P68" s="8">
        <f>_xlfn.IFNA(VLOOKUP(SPECIES!X91,Sheet1!$B$9:$C$13,2,FALSE),0)*$I68</f>
        <v>0</v>
      </c>
      <c r="Q68" s="8">
        <f>_xlfn.IFNA(VLOOKUP(SPECIES!Y91,Sheet1!$B$9:$C$13,2,FALSE),0)*$I68</f>
        <v>0</v>
      </c>
      <c r="R68" s="8">
        <f>_xlfn.IFNA(VLOOKUP(SPECIES!Z91,Sheet1!$B$9:$C$13,2,FALSE),0)*$I68</f>
        <v>0</v>
      </c>
      <c r="S68" s="8">
        <f>_xlfn.IFNA(VLOOKUP(SPECIES!AA91,Sheet1!$B$9:$C$13,2,FALSE),0)*$I68</f>
        <v>0</v>
      </c>
      <c r="T68" s="8">
        <f>_xlfn.IFNA(VLOOKUP(SPECIES!AB91,Sheet1!$B$9:$C$13,2,FALSE),0)*$I68</f>
        <v>0</v>
      </c>
      <c r="U68" s="8">
        <f>_xlfn.IFNA(VLOOKUP(SPECIES!AC91,Sheet1!$B$9:$C$13,2,FALSE),0)*$I68</f>
        <v>0</v>
      </c>
      <c r="V68" s="8">
        <f>_xlfn.IFNA(VLOOKUP(SPECIES!AD91,Sheet1!$B$9:$C$13,2,FALSE),0)*$I68</f>
        <v>0</v>
      </c>
      <c r="W68" s="8">
        <f>_xlfn.IFNA(VLOOKUP(SPECIES!AE91,Sheet1!$B$9:$C$13,2,FALSE),0)*$I68</f>
        <v>0</v>
      </c>
      <c r="X68" s="8">
        <f>_xlfn.IFNA(VLOOKUP(SPECIES!AF91,Sheet1!$B$9:$C$13,2,FALSE),0)*$I68</f>
        <v>0</v>
      </c>
      <c r="Y68" s="8">
        <f>_xlfn.IFNA(VLOOKUP(SPECIES!AG91,Sheet1!$B$9:$C$13,2,FALSE),0)*$I68</f>
        <v>0</v>
      </c>
      <c r="Z68" s="8">
        <f>_xlfn.IFNA(VLOOKUP(SPECIES!AH91,Sheet1!$B$9:$C$13,2,FALSE),0)*$I68</f>
        <v>0</v>
      </c>
      <c r="AA68" s="8">
        <f>_xlfn.IFNA(VLOOKUP(SPECIES!AI91,Sheet1!$B$9:$C$13,2,FALSE),0)*$I68</f>
        <v>0</v>
      </c>
      <c r="AB68" s="8">
        <f>_xlfn.IFNA(VLOOKUP(SPECIES!AJ91,Sheet1!$B$9:$C$13,2,FALSE),0)*$I68</f>
        <v>0</v>
      </c>
      <c r="AC68" s="8">
        <f>_xlfn.IFNA(VLOOKUP(SPECIES!AK91,Sheet1!$B$9:$C$13,2,FALSE),0)*$I68</f>
        <v>0</v>
      </c>
      <c r="AD68" s="8">
        <f>_xlfn.IFNA(VLOOKUP(SPECIES!AL91,Sheet1!$B$9:$C$13,2,FALSE),0)*$I68</f>
        <v>0</v>
      </c>
      <c r="AE68" s="8">
        <f>_xlfn.IFNA(VLOOKUP(SPECIES!AM91,Sheet1!$B$9:$C$13,2,FALSE),0)*$I68</f>
        <v>0</v>
      </c>
      <c r="AF68" s="8">
        <f>_xlfn.IFNA(VLOOKUP(SPECIES!AN91,Sheet1!$B$9:$C$13,2,FALSE),0)*$I68</f>
        <v>0</v>
      </c>
      <c r="AG68" s="8">
        <f>_xlfn.IFNA(VLOOKUP(SPECIES!AO91,Sheet1!$B$9:$C$13,2,FALSE),0)*$I68</f>
        <v>0</v>
      </c>
      <c r="AH68" s="8">
        <f>_xlfn.IFNA(VLOOKUP(SPECIES!AP91,Sheet1!$B$9:$C$13,2,FALSE),0)*$I68</f>
        <v>0</v>
      </c>
      <c r="AI68" s="8">
        <f>_xlfn.IFNA(VLOOKUP(SPECIES!AQ91,Sheet1!$B$9:$C$13,2,FALSE),0)*$I68</f>
        <v>0</v>
      </c>
      <c r="AJ68" s="8">
        <f>_xlfn.IFNA(VLOOKUP(SPECIES!AR91,Sheet1!$B$9:$C$13,2,FALSE),0)*$I68</f>
        <v>0</v>
      </c>
      <c r="AK68" s="8">
        <f>_xlfn.IFNA(VLOOKUP(SPECIES!AS91,Sheet1!$B$9:$C$13,2,FALSE),0)*$I68</f>
        <v>0</v>
      </c>
      <c r="AL68" s="8">
        <f>_xlfn.IFNA(VLOOKUP(SPECIES!AT91,Sheet1!$B$9:$C$13,2,FALSE),0)*$I68</f>
        <v>0</v>
      </c>
      <c r="AM68" s="8">
        <f>_xlfn.IFNA(VLOOKUP(SPECIES!AU91,Sheet1!$B$9:$C$13,2,FALSE),0)*$I68</f>
        <v>0</v>
      </c>
      <c r="AN68" s="8">
        <f>_xlfn.IFNA(VLOOKUP(SPECIES!AV91,Sheet1!$B$9:$C$13,2,FALSE),0)*$I68</f>
        <v>0</v>
      </c>
      <c r="AO68" s="8">
        <f>_xlfn.IFNA(VLOOKUP(SPECIES!AW91,Sheet1!$B$9:$C$13,2,FALSE),0)*$I68</f>
        <v>0</v>
      </c>
      <c r="AP68" s="8">
        <f>_xlfn.IFNA(VLOOKUP(SPECIES!AX91,Sheet1!$B$9:$C$13,2,FALSE),0)*$I68</f>
        <v>0</v>
      </c>
      <c r="AQ68" s="8">
        <f>_xlfn.IFNA(VLOOKUP(SPECIES!AY91,Sheet1!$B$9:$C$13,2,FALSE),0)*$I68</f>
        <v>0</v>
      </c>
      <c r="AR68" s="8">
        <f>_xlfn.IFNA(VLOOKUP(SPECIES!AZ91,Sheet1!$B$9:$C$13,2,FALSE),0)*$I68</f>
        <v>0</v>
      </c>
      <c r="AS68" s="8">
        <f>_xlfn.IFNA(VLOOKUP(SPECIES!BA91,Sheet1!$B$9:$C$13,2,FALSE),0)*$I68</f>
        <v>0</v>
      </c>
      <c r="AT68" s="8">
        <f>_xlfn.IFNA(VLOOKUP(SPECIES!BB91,Sheet1!$B$9:$C$13,2,FALSE),0)*$I68</f>
        <v>0</v>
      </c>
      <c r="AU68" s="8">
        <f>_xlfn.IFNA(VLOOKUP(SPECIES!BC91,Sheet1!$B$9:$C$13,2,FALSE),0)*$I68</f>
        <v>0</v>
      </c>
      <c r="AV68" s="8">
        <f>_xlfn.IFNA(VLOOKUP(SPECIES!BD91,Sheet1!$B$9:$C$13,2,FALSE),0)*$I68</f>
        <v>0</v>
      </c>
      <c r="AW68" s="8">
        <f>_xlfn.IFNA(VLOOKUP(SPECIES!BE91,Sheet1!$B$9:$C$13,2,FALSE),0)*$I68</f>
        <v>0</v>
      </c>
      <c r="AX68" s="8">
        <f>_xlfn.IFNA(VLOOKUP(SPECIES!BF91,Sheet1!$B$9:$C$13,2,FALSE),0)*$I68</f>
        <v>0</v>
      </c>
      <c r="AY68" s="8">
        <f>_xlfn.IFNA(VLOOKUP(SPECIES!BG91,Sheet1!$B$9:$C$13,2,FALSE),0)*$I68</f>
        <v>0</v>
      </c>
      <c r="AZ68" s="8">
        <f>_xlfn.IFNA(VLOOKUP(SPECIES!BH91,Sheet1!$B$9:$C$13,2,FALSE),0)*$I68</f>
        <v>0</v>
      </c>
      <c r="BA68" s="8">
        <f>_xlfn.IFNA(VLOOKUP(SPECIES!BI91,Sheet1!$B$9:$C$13,2,FALSE),0)*$I68</f>
        <v>0</v>
      </c>
      <c r="BB68" s="8">
        <f>_xlfn.IFNA(VLOOKUP(SPECIES!BJ91,Sheet1!$B$9:$C$13,2,FALSE),0)*$I68</f>
        <v>0</v>
      </c>
      <c r="BC68" s="8">
        <f>_xlfn.IFNA(VLOOKUP(SPECIES!BK91,Sheet1!$B$9:$C$13,2,FALSE),0)*$I68</f>
        <v>0</v>
      </c>
      <c r="BD68" s="8">
        <f>_xlfn.IFNA(VLOOKUP(SPECIES!BL91,Sheet1!$B$9:$C$13,2,FALSE),0)*$I68</f>
        <v>0</v>
      </c>
      <c r="BE68" s="8">
        <f>_xlfn.IFNA(VLOOKUP(SPECIES!BM91,Sheet1!$B$9:$C$13,2,FALSE),0)*$I68</f>
        <v>0</v>
      </c>
      <c r="BF68" s="8">
        <f>_xlfn.IFNA(VLOOKUP(SPECIES!BN91,Sheet1!$B$9:$C$13,2,FALSE),0)*$I68</f>
        <v>0</v>
      </c>
      <c r="BG68" s="89">
        <f>_xlfn.IFNA(VLOOKUP(SPECIES!BO91,Sheet1!$B$9:$C$13,2,FALSE),0)*$I68</f>
        <v>0</v>
      </c>
    </row>
    <row r="69" spans="8:59">
      <c r="H69" s="130"/>
      <c r="I69" s="89">
        <f>IF(SPECIES!C92="x",9,IF(SPECIES!D92="x",3,IF(SPECIES!E92="x",1,"")))</f>
        <v>3</v>
      </c>
      <c r="J69" s="88">
        <f>_xlfn.IFNA(VLOOKUP(SPECIES!R92,Sheet1!$B$9:$C$13,2,FALSE),0)*$I69</f>
        <v>0</v>
      </c>
      <c r="K69" s="8">
        <f>_xlfn.IFNA(VLOOKUP(SPECIES!S92,Sheet1!$B$9:$C$13,2,FALSE),0)*$I69</f>
        <v>0</v>
      </c>
      <c r="L69" s="8">
        <f>_xlfn.IFNA(VLOOKUP(SPECIES!T92,Sheet1!$B$9:$C$13,2,FALSE),0)*$I69</f>
        <v>0</v>
      </c>
      <c r="M69" s="8">
        <f>_xlfn.IFNA(VLOOKUP(SPECIES!U92,Sheet1!$B$9:$C$13,2,FALSE),0)*$I69</f>
        <v>0</v>
      </c>
      <c r="N69" s="8">
        <f>_xlfn.IFNA(VLOOKUP(SPECIES!V92,Sheet1!$B$9:$C$13,2,FALSE),0)*$I69</f>
        <v>0</v>
      </c>
      <c r="O69" s="8">
        <f>_xlfn.IFNA(VLOOKUP(SPECIES!W92,Sheet1!$B$9:$C$13,2,FALSE),0)*$I69</f>
        <v>0</v>
      </c>
      <c r="P69" s="8">
        <f>_xlfn.IFNA(VLOOKUP(SPECIES!X92,Sheet1!$B$9:$C$13,2,FALSE),0)*$I69</f>
        <v>0</v>
      </c>
      <c r="Q69" s="8">
        <f>_xlfn.IFNA(VLOOKUP(SPECIES!Y92,Sheet1!$B$9:$C$13,2,FALSE),0)*$I69</f>
        <v>0</v>
      </c>
      <c r="R69" s="8">
        <f>_xlfn.IFNA(VLOOKUP(SPECIES!Z92,Sheet1!$B$9:$C$13,2,FALSE),0)*$I69</f>
        <v>0</v>
      </c>
      <c r="S69" s="8">
        <f>_xlfn.IFNA(VLOOKUP(SPECIES!AA92,Sheet1!$B$9:$C$13,2,FALSE),0)*$I69</f>
        <v>0</v>
      </c>
      <c r="T69" s="8">
        <f>_xlfn.IFNA(VLOOKUP(SPECIES!AB92,Sheet1!$B$9:$C$13,2,FALSE),0)*$I69</f>
        <v>0</v>
      </c>
      <c r="U69" s="8">
        <f>_xlfn.IFNA(VLOOKUP(SPECIES!AC92,Sheet1!$B$9:$C$13,2,FALSE),0)*$I69</f>
        <v>0</v>
      </c>
      <c r="V69" s="8">
        <f>_xlfn.IFNA(VLOOKUP(SPECIES!AD92,Sheet1!$B$9:$C$13,2,FALSE),0)*$I69</f>
        <v>0</v>
      </c>
      <c r="W69" s="8">
        <f>_xlfn.IFNA(VLOOKUP(SPECIES!AE92,Sheet1!$B$9:$C$13,2,FALSE),0)*$I69</f>
        <v>0</v>
      </c>
      <c r="X69" s="8">
        <f>_xlfn.IFNA(VLOOKUP(SPECIES!AF92,Sheet1!$B$9:$C$13,2,FALSE),0)*$I69</f>
        <v>0</v>
      </c>
      <c r="Y69" s="8">
        <f>_xlfn.IFNA(VLOOKUP(SPECIES!AG92,Sheet1!$B$9:$C$13,2,FALSE),0)*$I69</f>
        <v>0</v>
      </c>
      <c r="Z69" s="8">
        <f>_xlfn.IFNA(VLOOKUP(SPECIES!AH92,Sheet1!$B$9:$C$13,2,FALSE),0)*$I69</f>
        <v>0</v>
      </c>
      <c r="AA69" s="8">
        <f>_xlfn.IFNA(VLOOKUP(SPECIES!AI92,Sheet1!$B$9:$C$13,2,FALSE),0)*$I69</f>
        <v>0</v>
      </c>
      <c r="AB69" s="8">
        <f>_xlfn.IFNA(VLOOKUP(SPECIES!AJ92,Sheet1!$B$9:$C$13,2,FALSE),0)*$I69</f>
        <v>0</v>
      </c>
      <c r="AC69" s="8">
        <f>_xlfn.IFNA(VLOOKUP(SPECIES!AK92,Sheet1!$B$9:$C$13,2,FALSE),0)*$I69</f>
        <v>0</v>
      </c>
      <c r="AD69" s="8">
        <f>_xlfn.IFNA(VLOOKUP(SPECIES!AL92,Sheet1!$B$9:$C$13,2,FALSE),0)*$I69</f>
        <v>0</v>
      </c>
      <c r="AE69" s="8">
        <f>_xlfn.IFNA(VLOOKUP(SPECIES!AM92,Sheet1!$B$9:$C$13,2,FALSE),0)*$I69</f>
        <v>0</v>
      </c>
      <c r="AF69" s="8">
        <f>_xlfn.IFNA(VLOOKUP(SPECIES!AN92,Sheet1!$B$9:$C$13,2,FALSE),0)*$I69</f>
        <v>0</v>
      </c>
      <c r="AG69" s="8">
        <f>_xlfn.IFNA(VLOOKUP(SPECIES!AO92,Sheet1!$B$9:$C$13,2,FALSE),0)*$I69</f>
        <v>0</v>
      </c>
      <c r="AH69" s="8">
        <f>_xlfn.IFNA(VLOOKUP(SPECIES!AP92,Sheet1!$B$9:$C$13,2,FALSE),0)*$I69</f>
        <v>0</v>
      </c>
      <c r="AI69" s="8">
        <f>_xlfn.IFNA(VLOOKUP(SPECIES!AQ92,Sheet1!$B$9:$C$13,2,FALSE),0)*$I69</f>
        <v>0</v>
      </c>
      <c r="AJ69" s="8">
        <f>_xlfn.IFNA(VLOOKUP(SPECIES!AR92,Sheet1!$B$9:$C$13,2,FALSE),0)*$I69</f>
        <v>0</v>
      </c>
      <c r="AK69" s="8">
        <f>_xlfn.IFNA(VLOOKUP(SPECIES!AS92,Sheet1!$B$9:$C$13,2,FALSE),0)*$I69</f>
        <v>0</v>
      </c>
      <c r="AL69" s="8">
        <f>_xlfn.IFNA(VLOOKUP(SPECIES!AT92,Sheet1!$B$9:$C$13,2,FALSE),0)*$I69</f>
        <v>0</v>
      </c>
      <c r="AM69" s="8">
        <f>_xlfn.IFNA(VLOOKUP(SPECIES!AU92,Sheet1!$B$9:$C$13,2,FALSE),0)*$I69</f>
        <v>0</v>
      </c>
      <c r="AN69" s="8">
        <f>_xlfn.IFNA(VLOOKUP(SPECIES!AV92,Sheet1!$B$9:$C$13,2,FALSE),0)*$I69</f>
        <v>0</v>
      </c>
      <c r="AO69" s="8">
        <f>_xlfn.IFNA(VLOOKUP(SPECIES!AW92,Sheet1!$B$9:$C$13,2,FALSE),0)*$I69</f>
        <v>0</v>
      </c>
      <c r="AP69" s="8">
        <f>_xlfn.IFNA(VLOOKUP(SPECIES!AX92,Sheet1!$B$9:$C$13,2,FALSE),0)*$I69</f>
        <v>0</v>
      </c>
      <c r="AQ69" s="8">
        <f>_xlfn.IFNA(VLOOKUP(SPECIES!AY92,Sheet1!$B$9:$C$13,2,FALSE),0)*$I69</f>
        <v>0</v>
      </c>
      <c r="AR69" s="8">
        <f>_xlfn.IFNA(VLOOKUP(SPECIES!AZ92,Sheet1!$B$9:$C$13,2,FALSE),0)*$I69</f>
        <v>0</v>
      </c>
      <c r="AS69" s="8">
        <f>_xlfn.IFNA(VLOOKUP(SPECIES!BA92,Sheet1!$B$9:$C$13,2,FALSE),0)*$I69</f>
        <v>0</v>
      </c>
      <c r="AT69" s="8">
        <f>_xlfn.IFNA(VLOOKUP(SPECIES!BB92,Sheet1!$B$9:$C$13,2,FALSE),0)*$I69</f>
        <v>0</v>
      </c>
      <c r="AU69" s="8">
        <f>_xlfn.IFNA(VLOOKUP(SPECIES!BC92,Sheet1!$B$9:$C$13,2,FALSE),0)*$I69</f>
        <v>0</v>
      </c>
      <c r="AV69" s="8">
        <f>_xlfn.IFNA(VLOOKUP(SPECIES!BD92,Sheet1!$B$9:$C$13,2,FALSE),0)*$I69</f>
        <v>0</v>
      </c>
      <c r="AW69" s="8">
        <f>_xlfn.IFNA(VLOOKUP(SPECIES!BE92,Sheet1!$B$9:$C$13,2,FALSE),0)*$I69</f>
        <v>0</v>
      </c>
      <c r="AX69" s="8">
        <f>_xlfn.IFNA(VLOOKUP(SPECIES!BF92,Sheet1!$B$9:$C$13,2,FALSE),0)*$I69</f>
        <v>0</v>
      </c>
      <c r="AY69" s="8">
        <f>_xlfn.IFNA(VLOOKUP(SPECIES!BG92,Sheet1!$B$9:$C$13,2,FALSE),0)*$I69</f>
        <v>0</v>
      </c>
      <c r="AZ69" s="8">
        <f>_xlfn.IFNA(VLOOKUP(SPECIES!BH92,Sheet1!$B$9:$C$13,2,FALSE),0)*$I69</f>
        <v>0</v>
      </c>
      <c r="BA69" s="8">
        <f>_xlfn.IFNA(VLOOKUP(SPECIES!BI92,Sheet1!$B$9:$C$13,2,FALSE),0)*$I69</f>
        <v>0</v>
      </c>
      <c r="BB69" s="8">
        <f>_xlfn.IFNA(VLOOKUP(SPECIES!BJ92,Sheet1!$B$9:$C$13,2,FALSE),0)*$I69</f>
        <v>0</v>
      </c>
      <c r="BC69" s="8">
        <f>_xlfn.IFNA(VLOOKUP(SPECIES!BK92,Sheet1!$B$9:$C$13,2,FALSE),0)*$I69</f>
        <v>0</v>
      </c>
      <c r="BD69" s="8">
        <f>_xlfn.IFNA(VLOOKUP(SPECIES!BL92,Sheet1!$B$9:$C$13,2,FALSE),0)*$I69</f>
        <v>0</v>
      </c>
      <c r="BE69" s="8">
        <f>_xlfn.IFNA(VLOOKUP(SPECIES!BM92,Sheet1!$B$9:$C$13,2,FALSE),0)*$I69</f>
        <v>0</v>
      </c>
      <c r="BF69" s="8">
        <f>_xlfn.IFNA(VLOOKUP(SPECIES!BN92,Sheet1!$B$9:$C$13,2,FALSE),0)*$I69</f>
        <v>0</v>
      </c>
      <c r="BG69" s="89">
        <f>_xlfn.IFNA(VLOOKUP(SPECIES!BO92,Sheet1!$B$9:$C$13,2,FALSE),0)*$I69</f>
        <v>0</v>
      </c>
    </row>
    <row r="70" spans="8:59">
      <c r="H70" s="130"/>
      <c r="I70" s="89">
        <f>IF(SPECIES!C93="x",9,IF(SPECIES!D93="x",3,IF(SPECIES!E93="x",1,"")))</f>
        <v>1</v>
      </c>
      <c r="J70" s="88">
        <f>_xlfn.IFNA(VLOOKUP(SPECIES!R93,Sheet1!$B$9:$C$13,2,FALSE),0)*$I70</f>
        <v>0</v>
      </c>
      <c r="K70" s="8">
        <f>_xlfn.IFNA(VLOOKUP(SPECIES!S93,Sheet1!$B$9:$C$13,2,FALSE),0)*$I70</f>
        <v>0</v>
      </c>
      <c r="L70" s="8">
        <f>_xlfn.IFNA(VLOOKUP(SPECIES!T93,Sheet1!$B$9:$C$13,2,FALSE),0)*$I70</f>
        <v>0</v>
      </c>
      <c r="M70" s="8">
        <f>_xlfn.IFNA(VLOOKUP(SPECIES!U93,Sheet1!$B$9:$C$13,2,FALSE),0)*$I70</f>
        <v>0</v>
      </c>
      <c r="N70" s="8">
        <f>_xlfn.IFNA(VLOOKUP(SPECIES!V93,Sheet1!$B$9:$C$13,2,FALSE),0)*$I70</f>
        <v>0</v>
      </c>
      <c r="O70" s="8">
        <f>_xlfn.IFNA(VLOOKUP(SPECIES!W93,Sheet1!$B$9:$C$13,2,FALSE),0)*$I70</f>
        <v>0</v>
      </c>
      <c r="P70" s="8">
        <f>_xlfn.IFNA(VLOOKUP(SPECIES!X93,Sheet1!$B$9:$C$13,2,FALSE),0)*$I70</f>
        <v>0</v>
      </c>
      <c r="Q70" s="8">
        <f>_xlfn.IFNA(VLOOKUP(SPECIES!Y93,Sheet1!$B$9:$C$13,2,FALSE),0)*$I70</f>
        <v>0</v>
      </c>
      <c r="R70" s="8">
        <f>_xlfn.IFNA(VLOOKUP(SPECIES!Z93,Sheet1!$B$9:$C$13,2,FALSE),0)*$I70</f>
        <v>0</v>
      </c>
      <c r="S70" s="8">
        <f>_xlfn.IFNA(VLOOKUP(SPECIES!AA93,Sheet1!$B$9:$C$13,2,FALSE),0)*$I70</f>
        <v>0</v>
      </c>
      <c r="T70" s="8">
        <f>_xlfn.IFNA(VLOOKUP(SPECIES!AB93,Sheet1!$B$9:$C$13,2,FALSE),0)*$I70</f>
        <v>0</v>
      </c>
      <c r="U70" s="8">
        <f>_xlfn.IFNA(VLOOKUP(SPECIES!AC93,Sheet1!$B$9:$C$13,2,FALSE),0)*$I70</f>
        <v>0</v>
      </c>
      <c r="V70" s="8">
        <f>_xlfn.IFNA(VLOOKUP(SPECIES!AD93,Sheet1!$B$9:$C$13,2,FALSE),0)*$I70</f>
        <v>0</v>
      </c>
      <c r="W70" s="8">
        <f>_xlfn.IFNA(VLOOKUP(SPECIES!AE93,Sheet1!$B$9:$C$13,2,FALSE),0)*$I70</f>
        <v>0</v>
      </c>
      <c r="X70" s="8">
        <f>_xlfn.IFNA(VLOOKUP(SPECIES!AF93,Sheet1!$B$9:$C$13,2,FALSE),0)*$I70</f>
        <v>0</v>
      </c>
      <c r="Y70" s="8">
        <f>_xlfn.IFNA(VLOOKUP(SPECIES!AG93,Sheet1!$B$9:$C$13,2,FALSE),0)*$I70</f>
        <v>0</v>
      </c>
      <c r="Z70" s="8">
        <f>_xlfn.IFNA(VLOOKUP(SPECIES!AH93,Sheet1!$B$9:$C$13,2,FALSE),0)*$I70</f>
        <v>0</v>
      </c>
      <c r="AA70" s="8">
        <f>_xlfn.IFNA(VLOOKUP(SPECIES!AI93,Sheet1!$B$9:$C$13,2,FALSE),0)*$I70</f>
        <v>0</v>
      </c>
      <c r="AB70" s="8">
        <f>_xlfn.IFNA(VLOOKUP(SPECIES!AJ93,Sheet1!$B$9:$C$13,2,FALSE),0)*$I70</f>
        <v>0</v>
      </c>
      <c r="AC70" s="8">
        <f>_xlfn.IFNA(VLOOKUP(SPECIES!AK93,Sheet1!$B$9:$C$13,2,FALSE),0)*$I70</f>
        <v>0</v>
      </c>
      <c r="AD70" s="8">
        <f>_xlfn.IFNA(VLOOKUP(SPECIES!AL93,Sheet1!$B$9:$C$13,2,FALSE),0)*$I70</f>
        <v>0</v>
      </c>
      <c r="AE70" s="8">
        <f>_xlfn.IFNA(VLOOKUP(SPECIES!AM93,Sheet1!$B$9:$C$13,2,FALSE),0)*$I70</f>
        <v>0</v>
      </c>
      <c r="AF70" s="8">
        <f>_xlfn.IFNA(VLOOKUP(SPECIES!AN93,Sheet1!$B$9:$C$13,2,FALSE),0)*$I70</f>
        <v>0</v>
      </c>
      <c r="AG70" s="8">
        <f>_xlfn.IFNA(VLOOKUP(SPECIES!AO93,Sheet1!$B$9:$C$13,2,FALSE),0)*$I70</f>
        <v>0</v>
      </c>
      <c r="AH70" s="8">
        <f>_xlfn.IFNA(VLOOKUP(SPECIES!AP93,Sheet1!$B$9:$C$13,2,FALSE),0)*$I70</f>
        <v>0</v>
      </c>
      <c r="AI70" s="8">
        <f>_xlfn.IFNA(VLOOKUP(SPECIES!AQ93,Sheet1!$B$9:$C$13,2,FALSE),0)*$I70</f>
        <v>0</v>
      </c>
      <c r="AJ70" s="8">
        <f>_xlfn.IFNA(VLOOKUP(SPECIES!AR93,Sheet1!$B$9:$C$13,2,FALSE),0)*$I70</f>
        <v>0</v>
      </c>
      <c r="AK70" s="8">
        <f>_xlfn.IFNA(VLOOKUP(SPECIES!AS93,Sheet1!$B$9:$C$13,2,FALSE),0)*$I70</f>
        <v>0</v>
      </c>
      <c r="AL70" s="8">
        <f>_xlfn.IFNA(VLOOKUP(SPECIES!AT93,Sheet1!$B$9:$C$13,2,FALSE),0)*$I70</f>
        <v>0</v>
      </c>
      <c r="AM70" s="8">
        <f>_xlfn.IFNA(VLOOKUP(SPECIES!AU93,Sheet1!$B$9:$C$13,2,FALSE),0)*$I70</f>
        <v>0</v>
      </c>
      <c r="AN70" s="8">
        <f>_xlfn.IFNA(VLOOKUP(SPECIES!AV93,Sheet1!$B$9:$C$13,2,FALSE),0)*$I70</f>
        <v>0</v>
      </c>
      <c r="AO70" s="8">
        <f>_xlfn.IFNA(VLOOKUP(SPECIES!AW93,Sheet1!$B$9:$C$13,2,FALSE),0)*$I70</f>
        <v>0</v>
      </c>
      <c r="AP70" s="8">
        <f>_xlfn.IFNA(VLOOKUP(SPECIES!AX93,Sheet1!$B$9:$C$13,2,FALSE),0)*$I70</f>
        <v>0</v>
      </c>
      <c r="AQ70" s="8">
        <f>_xlfn.IFNA(VLOOKUP(SPECIES!AY93,Sheet1!$B$9:$C$13,2,FALSE),0)*$I70</f>
        <v>0</v>
      </c>
      <c r="AR70" s="8">
        <f>_xlfn.IFNA(VLOOKUP(SPECIES!AZ93,Sheet1!$B$9:$C$13,2,FALSE),0)*$I70</f>
        <v>0</v>
      </c>
      <c r="AS70" s="8">
        <f>_xlfn.IFNA(VLOOKUP(SPECIES!BA93,Sheet1!$B$9:$C$13,2,FALSE),0)*$I70</f>
        <v>0</v>
      </c>
      <c r="AT70" s="8">
        <f>_xlfn.IFNA(VLOOKUP(SPECIES!BB93,Sheet1!$B$9:$C$13,2,FALSE),0)*$I70</f>
        <v>0</v>
      </c>
      <c r="AU70" s="8">
        <f>_xlfn.IFNA(VLOOKUP(SPECIES!BC93,Sheet1!$B$9:$C$13,2,FALSE),0)*$I70</f>
        <v>0</v>
      </c>
      <c r="AV70" s="8">
        <f>_xlfn.IFNA(VLOOKUP(SPECIES!BD93,Sheet1!$B$9:$C$13,2,FALSE),0)*$I70</f>
        <v>0</v>
      </c>
      <c r="AW70" s="8">
        <f>_xlfn.IFNA(VLOOKUP(SPECIES!BE93,Sheet1!$B$9:$C$13,2,FALSE),0)*$I70</f>
        <v>0</v>
      </c>
      <c r="AX70" s="8">
        <f>_xlfn.IFNA(VLOOKUP(SPECIES!BF93,Sheet1!$B$9:$C$13,2,FALSE),0)*$I70</f>
        <v>0</v>
      </c>
      <c r="AY70" s="8">
        <f>_xlfn.IFNA(VLOOKUP(SPECIES!BG93,Sheet1!$B$9:$C$13,2,FALSE),0)*$I70</f>
        <v>0</v>
      </c>
      <c r="AZ70" s="8">
        <f>_xlfn.IFNA(VLOOKUP(SPECIES!BH93,Sheet1!$B$9:$C$13,2,FALSE),0)*$I70</f>
        <v>0</v>
      </c>
      <c r="BA70" s="8">
        <f>_xlfn.IFNA(VLOOKUP(SPECIES!BI93,Sheet1!$B$9:$C$13,2,FALSE),0)*$I70</f>
        <v>0</v>
      </c>
      <c r="BB70" s="8">
        <f>_xlfn.IFNA(VLOOKUP(SPECIES!BJ93,Sheet1!$B$9:$C$13,2,FALSE),0)*$I70</f>
        <v>0</v>
      </c>
      <c r="BC70" s="8">
        <f>_xlfn.IFNA(VLOOKUP(SPECIES!BK93,Sheet1!$B$9:$C$13,2,FALSE),0)*$I70</f>
        <v>0</v>
      </c>
      <c r="BD70" s="8">
        <f>_xlfn.IFNA(VLOOKUP(SPECIES!BL93,Sheet1!$B$9:$C$13,2,FALSE),0)*$I70</f>
        <v>0</v>
      </c>
      <c r="BE70" s="8">
        <f>_xlfn.IFNA(VLOOKUP(SPECIES!BM93,Sheet1!$B$9:$C$13,2,FALSE),0)*$I70</f>
        <v>0</v>
      </c>
      <c r="BF70" s="8">
        <f>_xlfn.IFNA(VLOOKUP(SPECIES!BN93,Sheet1!$B$9:$C$13,2,FALSE),0)*$I70</f>
        <v>0</v>
      </c>
      <c r="BG70" s="89">
        <f>_xlfn.IFNA(VLOOKUP(SPECIES!BO93,Sheet1!$B$9:$C$13,2,FALSE),0)*$I70</f>
        <v>0</v>
      </c>
    </row>
    <row r="71" spans="8:59">
      <c r="H71" s="130"/>
      <c r="I71" s="89">
        <f>IF(SPECIES!C94="x",9,IF(SPECIES!D94="x",3,IF(SPECIES!E94="x",1,"")))</f>
        <v>9</v>
      </c>
      <c r="J71" s="88">
        <f>_xlfn.IFNA(VLOOKUP(SPECIES!R94,Sheet1!$B$9:$C$13,2,FALSE),0)*$I71</f>
        <v>0</v>
      </c>
      <c r="K71" s="8">
        <f>_xlfn.IFNA(VLOOKUP(SPECIES!S94,Sheet1!$B$9:$C$13,2,FALSE),0)*$I71</f>
        <v>0</v>
      </c>
      <c r="L71" s="8">
        <f>_xlfn.IFNA(VLOOKUP(SPECIES!T94,Sheet1!$B$9:$C$13,2,FALSE),0)*$I71</f>
        <v>0</v>
      </c>
      <c r="M71" s="8">
        <f>_xlfn.IFNA(VLOOKUP(SPECIES!U94,Sheet1!$B$9:$C$13,2,FALSE),0)*$I71</f>
        <v>0</v>
      </c>
      <c r="N71" s="8">
        <f>_xlfn.IFNA(VLOOKUP(SPECIES!V94,Sheet1!$B$9:$C$13,2,FALSE),0)*$I71</f>
        <v>0</v>
      </c>
      <c r="O71" s="8">
        <f>_xlfn.IFNA(VLOOKUP(SPECIES!W94,Sheet1!$B$9:$C$13,2,FALSE),0)*$I71</f>
        <v>0</v>
      </c>
      <c r="P71" s="8">
        <f>_xlfn.IFNA(VLOOKUP(SPECIES!X94,Sheet1!$B$9:$C$13,2,FALSE),0)*$I71</f>
        <v>0</v>
      </c>
      <c r="Q71" s="8">
        <f>_xlfn.IFNA(VLOOKUP(SPECIES!Y94,Sheet1!$B$9:$C$13,2,FALSE),0)*$I71</f>
        <v>0</v>
      </c>
      <c r="R71" s="8">
        <f>_xlfn.IFNA(VLOOKUP(SPECIES!Z94,Sheet1!$B$9:$C$13,2,FALSE),0)*$I71</f>
        <v>0</v>
      </c>
      <c r="S71" s="8">
        <f>_xlfn.IFNA(VLOOKUP(SPECIES!AA94,Sheet1!$B$9:$C$13,2,FALSE),0)*$I71</f>
        <v>0</v>
      </c>
      <c r="T71" s="8">
        <f>_xlfn.IFNA(VLOOKUP(SPECIES!AB94,Sheet1!$B$9:$C$13,2,FALSE),0)*$I71</f>
        <v>0</v>
      </c>
      <c r="U71" s="8">
        <f>_xlfn.IFNA(VLOOKUP(SPECIES!AC94,Sheet1!$B$9:$C$13,2,FALSE),0)*$I71</f>
        <v>0</v>
      </c>
      <c r="V71" s="8">
        <f>_xlfn.IFNA(VLOOKUP(SPECIES!AD94,Sheet1!$B$9:$C$13,2,FALSE),0)*$I71</f>
        <v>0</v>
      </c>
      <c r="W71" s="8">
        <f>_xlfn.IFNA(VLOOKUP(SPECIES!AE94,Sheet1!$B$9:$C$13,2,FALSE),0)*$I71</f>
        <v>0</v>
      </c>
      <c r="X71" s="8">
        <f>_xlfn.IFNA(VLOOKUP(SPECIES!AF94,Sheet1!$B$9:$C$13,2,FALSE),0)*$I71</f>
        <v>0</v>
      </c>
      <c r="Y71" s="8">
        <f>_xlfn.IFNA(VLOOKUP(SPECIES!AG94,Sheet1!$B$9:$C$13,2,FALSE),0)*$I71</f>
        <v>0</v>
      </c>
      <c r="Z71" s="8">
        <f>_xlfn.IFNA(VLOOKUP(SPECIES!AH94,Sheet1!$B$9:$C$13,2,FALSE),0)*$I71</f>
        <v>0</v>
      </c>
      <c r="AA71" s="8">
        <f>_xlfn.IFNA(VLOOKUP(SPECIES!AI94,Sheet1!$B$9:$C$13,2,FALSE),0)*$I71</f>
        <v>0</v>
      </c>
      <c r="AB71" s="8">
        <f>_xlfn.IFNA(VLOOKUP(SPECIES!AJ94,Sheet1!$B$9:$C$13,2,FALSE),0)*$I71</f>
        <v>0</v>
      </c>
      <c r="AC71" s="8">
        <f>_xlfn.IFNA(VLOOKUP(SPECIES!AK94,Sheet1!$B$9:$C$13,2,FALSE),0)*$I71</f>
        <v>0</v>
      </c>
      <c r="AD71" s="8">
        <f>_xlfn.IFNA(VLOOKUP(SPECIES!AL94,Sheet1!$B$9:$C$13,2,FALSE),0)*$I71</f>
        <v>0</v>
      </c>
      <c r="AE71" s="8">
        <f>_xlfn.IFNA(VLOOKUP(SPECIES!AM94,Sheet1!$B$9:$C$13,2,FALSE),0)*$I71</f>
        <v>0</v>
      </c>
      <c r="AF71" s="8">
        <f>_xlfn.IFNA(VLOOKUP(SPECIES!AN94,Sheet1!$B$9:$C$13,2,FALSE),0)*$I71</f>
        <v>0</v>
      </c>
      <c r="AG71" s="8">
        <f>_xlfn.IFNA(VLOOKUP(SPECIES!AO94,Sheet1!$B$9:$C$13,2,FALSE),0)*$I71</f>
        <v>0</v>
      </c>
      <c r="AH71" s="8">
        <f>_xlfn.IFNA(VLOOKUP(SPECIES!AP94,Sheet1!$B$9:$C$13,2,FALSE),0)*$I71</f>
        <v>0</v>
      </c>
      <c r="AI71" s="8">
        <f>_xlfn.IFNA(VLOOKUP(SPECIES!AQ94,Sheet1!$B$9:$C$13,2,FALSE),0)*$I71</f>
        <v>0</v>
      </c>
      <c r="AJ71" s="8">
        <f>_xlfn.IFNA(VLOOKUP(SPECIES!AR94,Sheet1!$B$9:$C$13,2,FALSE),0)*$I71</f>
        <v>0</v>
      </c>
      <c r="AK71" s="8">
        <f>_xlfn.IFNA(VLOOKUP(SPECIES!AS94,Sheet1!$B$9:$C$13,2,FALSE),0)*$I71</f>
        <v>0</v>
      </c>
      <c r="AL71" s="8">
        <f>_xlfn.IFNA(VLOOKUP(SPECIES!AT94,Sheet1!$B$9:$C$13,2,FALSE),0)*$I71</f>
        <v>0</v>
      </c>
      <c r="AM71" s="8">
        <f>_xlfn.IFNA(VLOOKUP(SPECIES!AU94,Sheet1!$B$9:$C$13,2,FALSE),0)*$I71</f>
        <v>0</v>
      </c>
      <c r="AN71" s="8">
        <f>_xlfn.IFNA(VLOOKUP(SPECIES!AV94,Sheet1!$B$9:$C$13,2,FALSE),0)*$I71</f>
        <v>0</v>
      </c>
      <c r="AO71" s="8">
        <f>_xlfn.IFNA(VLOOKUP(SPECIES!AW94,Sheet1!$B$9:$C$13,2,FALSE),0)*$I71</f>
        <v>0</v>
      </c>
      <c r="AP71" s="8">
        <f>_xlfn.IFNA(VLOOKUP(SPECIES!AX94,Sheet1!$B$9:$C$13,2,FALSE),0)*$I71</f>
        <v>0</v>
      </c>
      <c r="AQ71" s="8">
        <f>_xlfn.IFNA(VLOOKUP(SPECIES!AY94,Sheet1!$B$9:$C$13,2,FALSE),0)*$I71</f>
        <v>0</v>
      </c>
      <c r="AR71" s="8">
        <f>_xlfn.IFNA(VLOOKUP(SPECIES!AZ94,Sheet1!$B$9:$C$13,2,FALSE),0)*$I71</f>
        <v>0</v>
      </c>
      <c r="AS71" s="8">
        <f>_xlfn.IFNA(VLOOKUP(SPECIES!BA94,Sheet1!$B$9:$C$13,2,FALSE),0)*$I71</f>
        <v>0</v>
      </c>
      <c r="AT71" s="8">
        <f>_xlfn.IFNA(VLOOKUP(SPECIES!BB94,Sheet1!$B$9:$C$13,2,FALSE),0)*$I71</f>
        <v>0</v>
      </c>
      <c r="AU71" s="8">
        <f>_xlfn.IFNA(VLOOKUP(SPECIES!BC94,Sheet1!$B$9:$C$13,2,FALSE),0)*$I71</f>
        <v>0</v>
      </c>
      <c r="AV71" s="8">
        <f>_xlfn.IFNA(VLOOKUP(SPECIES!BD94,Sheet1!$B$9:$C$13,2,FALSE),0)*$I71</f>
        <v>0</v>
      </c>
      <c r="AW71" s="8">
        <f>_xlfn.IFNA(VLOOKUP(SPECIES!BE94,Sheet1!$B$9:$C$13,2,FALSE),0)*$I71</f>
        <v>0</v>
      </c>
      <c r="AX71" s="8">
        <f>_xlfn.IFNA(VLOOKUP(SPECIES!BF94,Sheet1!$B$9:$C$13,2,FALSE),0)*$I71</f>
        <v>0</v>
      </c>
      <c r="AY71" s="8">
        <f>_xlfn.IFNA(VLOOKUP(SPECIES!BG94,Sheet1!$B$9:$C$13,2,FALSE),0)*$I71</f>
        <v>0</v>
      </c>
      <c r="AZ71" s="8">
        <f>_xlfn.IFNA(VLOOKUP(SPECIES!BH94,Sheet1!$B$9:$C$13,2,FALSE),0)*$I71</f>
        <v>0</v>
      </c>
      <c r="BA71" s="8">
        <f>_xlfn.IFNA(VLOOKUP(SPECIES!BI94,Sheet1!$B$9:$C$13,2,FALSE),0)*$I71</f>
        <v>0</v>
      </c>
      <c r="BB71" s="8">
        <f>_xlfn.IFNA(VLOOKUP(SPECIES!BJ94,Sheet1!$B$9:$C$13,2,FALSE),0)*$I71</f>
        <v>0</v>
      </c>
      <c r="BC71" s="8">
        <f>_xlfn.IFNA(VLOOKUP(SPECIES!BK94,Sheet1!$B$9:$C$13,2,FALSE),0)*$I71</f>
        <v>0</v>
      </c>
      <c r="BD71" s="8">
        <f>_xlfn.IFNA(VLOOKUP(SPECIES!BL94,Sheet1!$B$9:$C$13,2,FALSE),0)*$I71</f>
        <v>0</v>
      </c>
      <c r="BE71" s="8">
        <f>_xlfn.IFNA(VLOOKUP(SPECIES!BM94,Sheet1!$B$9:$C$13,2,FALSE),0)*$I71</f>
        <v>0</v>
      </c>
      <c r="BF71" s="8">
        <f>_xlfn.IFNA(VLOOKUP(SPECIES!BN94,Sheet1!$B$9:$C$13,2,FALSE),0)*$I71</f>
        <v>0</v>
      </c>
      <c r="BG71" s="89">
        <f>_xlfn.IFNA(VLOOKUP(SPECIES!BO94,Sheet1!$B$9:$C$13,2,FALSE),0)*$I71</f>
        <v>0</v>
      </c>
    </row>
    <row r="72" spans="8:59">
      <c r="H72" s="130"/>
      <c r="I72" s="89">
        <f>IF(SPECIES!C95="x",9,IF(SPECIES!D95="x",3,IF(SPECIES!E95="x",1,"")))</f>
        <v>3</v>
      </c>
      <c r="J72" s="88">
        <f>_xlfn.IFNA(VLOOKUP(SPECIES!R95,Sheet1!$B$9:$C$13,2,FALSE),0)*$I72</f>
        <v>0</v>
      </c>
      <c r="K72" s="8">
        <f>_xlfn.IFNA(VLOOKUP(SPECIES!S95,Sheet1!$B$9:$C$13,2,FALSE),0)*$I72</f>
        <v>0</v>
      </c>
      <c r="L72" s="8">
        <f>_xlfn.IFNA(VLOOKUP(SPECIES!T95,Sheet1!$B$9:$C$13,2,FALSE),0)*$I72</f>
        <v>0</v>
      </c>
      <c r="M72" s="8">
        <f>_xlfn.IFNA(VLOOKUP(SPECIES!U95,Sheet1!$B$9:$C$13,2,FALSE),0)*$I72</f>
        <v>0</v>
      </c>
      <c r="N72" s="8">
        <f>_xlfn.IFNA(VLOOKUP(SPECIES!V95,Sheet1!$B$9:$C$13,2,FALSE),0)*$I72</f>
        <v>0</v>
      </c>
      <c r="O72" s="8">
        <f>_xlfn.IFNA(VLOOKUP(SPECIES!W95,Sheet1!$B$9:$C$13,2,FALSE),0)*$I72</f>
        <v>0</v>
      </c>
      <c r="P72" s="8">
        <f>_xlfn.IFNA(VLOOKUP(SPECIES!X95,Sheet1!$B$9:$C$13,2,FALSE),0)*$I72</f>
        <v>0</v>
      </c>
      <c r="Q72" s="8">
        <f>_xlfn.IFNA(VLOOKUP(SPECIES!Y95,Sheet1!$B$9:$C$13,2,FALSE),0)*$I72</f>
        <v>0</v>
      </c>
      <c r="R72" s="8">
        <f>_xlfn.IFNA(VLOOKUP(SPECIES!Z95,Sheet1!$B$9:$C$13,2,FALSE),0)*$I72</f>
        <v>0</v>
      </c>
      <c r="S72" s="8">
        <f>_xlfn.IFNA(VLOOKUP(SPECIES!AA95,Sheet1!$B$9:$C$13,2,FALSE),0)*$I72</f>
        <v>0</v>
      </c>
      <c r="T72" s="8">
        <f>_xlfn.IFNA(VLOOKUP(SPECIES!AB95,Sheet1!$B$9:$C$13,2,FALSE),0)*$I72</f>
        <v>0</v>
      </c>
      <c r="U72" s="8">
        <f>_xlfn.IFNA(VLOOKUP(SPECIES!AC95,Sheet1!$B$9:$C$13,2,FALSE),0)*$I72</f>
        <v>0</v>
      </c>
      <c r="V72" s="8">
        <f>_xlfn.IFNA(VLOOKUP(SPECIES!AD95,Sheet1!$B$9:$C$13,2,FALSE),0)*$I72</f>
        <v>0</v>
      </c>
      <c r="W72" s="8">
        <f>_xlfn.IFNA(VLOOKUP(SPECIES!AE95,Sheet1!$B$9:$C$13,2,FALSE),0)*$I72</f>
        <v>0</v>
      </c>
      <c r="X72" s="8">
        <f>_xlfn.IFNA(VLOOKUP(SPECIES!AF95,Sheet1!$B$9:$C$13,2,FALSE),0)*$I72</f>
        <v>0</v>
      </c>
      <c r="Y72" s="8">
        <f>_xlfn.IFNA(VLOOKUP(SPECIES!AG95,Sheet1!$B$9:$C$13,2,FALSE),0)*$I72</f>
        <v>0</v>
      </c>
      <c r="Z72" s="8">
        <f>_xlfn.IFNA(VLOOKUP(SPECIES!AH95,Sheet1!$B$9:$C$13,2,FALSE),0)*$I72</f>
        <v>0</v>
      </c>
      <c r="AA72" s="8">
        <f>_xlfn.IFNA(VLOOKUP(SPECIES!AI95,Sheet1!$B$9:$C$13,2,FALSE),0)*$I72</f>
        <v>0</v>
      </c>
      <c r="AB72" s="8">
        <f>_xlfn.IFNA(VLOOKUP(SPECIES!AJ95,Sheet1!$B$9:$C$13,2,FALSE),0)*$I72</f>
        <v>0</v>
      </c>
      <c r="AC72" s="8">
        <f>_xlfn.IFNA(VLOOKUP(SPECIES!AK95,Sheet1!$B$9:$C$13,2,FALSE),0)*$I72</f>
        <v>0</v>
      </c>
      <c r="AD72" s="8">
        <f>_xlfn.IFNA(VLOOKUP(SPECIES!AL95,Sheet1!$B$9:$C$13,2,FALSE),0)*$I72</f>
        <v>0</v>
      </c>
      <c r="AE72" s="8">
        <f>_xlfn.IFNA(VLOOKUP(SPECIES!AM95,Sheet1!$B$9:$C$13,2,FALSE),0)*$I72</f>
        <v>0</v>
      </c>
      <c r="AF72" s="8">
        <f>_xlfn.IFNA(VLOOKUP(SPECIES!AN95,Sheet1!$B$9:$C$13,2,FALSE),0)*$I72</f>
        <v>0</v>
      </c>
      <c r="AG72" s="8">
        <f>_xlfn.IFNA(VLOOKUP(SPECIES!AO95,Sheet1!$B$9:$C$13,2,FALSE),0)*$I72</f>
        <v>0</v>
      </c>
      <c r="AH72" s="8">
        <f>_xlfn.IFNA(VLOOKUP(SPECIES!AP95,Sheet1!$B$9:$C$13,2,FALSE),0)*$I72</f>
        <v>0</v>
      </c>
      <c r="AI72" s="8">
        <f>_xlfn.IFNA(VLOOKUP(SPECIES!AQ95,Sheet1!$B$9:$C$13,2,FALSE),0)*$I72</f>
        <v>0</v>
      </c>
      <c r="AJ72" s="8">
        <f>_xlfn.IFNA(VLOOKUP(SPECIES!AR95,Sheet1!$B$9:$C$13,2,FALSE),0)*$I72</f>
        <v>0</v>
      </c>
      <c r="AK72" s="8">
        <f>_xlfn.IFNA(VLOOKUP(SPECIES!AS95,Sheet1!$B$9:$C$13,2,FALSE),0)*$I72</f>
        <v>0</v>
      </c>
      <c r="AL72" s="8">
        <f>_xlfn.IFNA(VLOOKUP(SPECIES!AT95,Sheet1!$B$9:$C$13,2,FALSE),0)*$I72</f>
        <v>0</v>
      </c>
      <c r="AM72" s="8">
        <f>_xlfn.IFNA(VLOOKUP(SPECIES!AU95,Sheet1!$B$9:$C$13,2,FALSE),0)*$I72</f>
        <v>0</v>
      </c>
      <c r="AN72" s="8">
        <f>_xlfn.IFNA(VLOOKUP(SPECIES!AV95,Sheet1!$B$9:$C$13,2,FALSE),0)*$I72</f>
        <v>0</v>
      </c>
      <c r="AO72" s="8">
        <f>_xlfn.IFNA(VLOOKUP(SPECIES!AW95,Sheet1!$B$9:$C$13,2,FALSE),0)*$I72</f>
        <v>0</v>
      </c>
      <c r="AP72" s="8">
        <f>_xlfn.IFNA(VLOOKUP(SPECIES!AX95,Sheet1!$B$9:$C$13,2,FALSE),0)*$I72</f>
        <v>0</v>
      </c>
      <c r="AQ72" s="8">
        <f>_xlfn.IFNA(VLOOKUP(SPECIES!AY95,Sheet1!$B$9:$C$13,2,FALSE),0)*$I72</f>
        <v>0</v>
      </c>
      <c r="AR72" s="8">
        <f>_xlfn.IFNA(VLOOKUP(SPECIES!AZ95,Sheet1!$B$9:$C$13,2,FALSE),0)*$I72</f>
        <v>0</v>
      </c>
      <c r="AS72" s="8">
        <f>_xlfn.IFNA(VLOOKUP(SPECIES!BA95,Sheet1!$B$9:$C$13,2,FALSE),0)*$I72</f>
        <v>0</v>
      </c>
      <c r="AT72" s="8">
        <f>_xlfn.IFNA(VLOOKUP(SPECIES!BB95,Sheet1!$B$9:$C$13,2,FALSE),0)*$I72</f>
        <v>0</v>
      </c>
      <c r="AU72" s="8">
        <f>_xlfn.IFNA(VLOOKUP(SPECIES!BC95,Sheet1!$B$9:$C$13,2,FALSE),0)*$I72</f>
        <v>0</v>
      </c>
      <c r="AV72" s="8">
        <f>_xlfn.IFNA(VLOOKUP(SPECIES!BD95,Sheet1!$B$9:$C$13,2,FALSE),0)*$I72</f>
        <v>0</v>
      </c>
      <c r="AW72" s="8">
        <f>_xlfn.IFNA(VLOOKUP(SPECIES!BE95,Sheet1!$B$9:$C$13,2,FALSE),0)*$I72</f>
        <v>0</v>
      </c>
      <c r="AX72" s="8">
        <f>_xlfn.IFNA(VLOOKUP(SPECIES!BF95,Sheet1!$B$9:$C$13,2,FALSE),0)*$I72</f>
        <v>0</v>
      </c>
      <c r="AY72" s="8">
        <f>_xlfn.IFNA(VLOOKUP(SPECIES!BG95,Sheet1!$B$9:$C$13,2,FALSE),0)*$I72</f>
        <v>0</v>
      </c>
      <c r="AZ72" s="8">
        <f>_xlfn.IFNA(VLOOKUP(SPECIES!BH95,Sheet1!$B$9:$C$13,2,FALSE),0)*$I72</f>
        <v>0</v>
      </c>
      <c r="BA72" s="8">
        <f>_xlfn.IFNA(VLOOKUP(SPECIES!BI95,Sheet1!$B$9:$C$13,2,FALSE),0)*$I72</f>
        <v>0</v>
      </c>
      <c r="BB72" s="8">
        <f>_xlfn.IFNA(VLOOKUP(SPECIES!BJ95,Sheet1!$B$9:$C$13,2,FALSE),0)*$I72</f>
        <v>0</v>
      </c>
      <c r="BC72" s="8">
        <f>_xlfn.IFNA(VLOOKUP(SPECIES!BK95,Sheet1!$B$9:$C$13,2,FALSE),0)*$I72</f>
        <v>0</v>
      </c>
      <c r="BD72" s="8">
        <f>_xlfn.IFNA(VLOOKUP(SPECIES!BL95,Sheet1!$B$9:$C$13,2,FALSE),0)*$I72</f>
        <v>0</v>
      </c>
      <c r="BE72" s="8">
        <f>_xlfn.IFNA(VLOOKUP(SPECIES!BM95,Sheet1!$B$9:$C$13,2,FALSE),0)*$I72</f>
        <v>0</v>
      </c>
      <c r="BF72" s="8">
        <f>_xlfn.IFNA(VLOOKUP(SPECIES!BN95,Sheet1!$B$9:$C$13,2,FALSE),0)*$I72</f>
        <v>0</v>
      </c>
      <c r="BG72" s="89">
        <f>_xlfn.IFNA(VLOOKUP(SPECIES!BO95,Sheet1!$B$9:$C$13,2,FALSE),0)*$I72</f>
        <v>0</v>
      </c>
    </row>
    <row r="73" spans="8:59">
      <c r="H73" s="130"/>
      <c r="I73" s="89">
        <f>IF(SPECIES!C96="x",9,IF(SPECIES!D96="x",3,IF(SPECIES!E96="x",1,"")))</f>
        <v>9</v>
      </c>
      <c r="J73" s="88">
        <f>_xlfn.IFNA(VLOOKUP(SPECIES!R96,Sheet1!$B$9:$C$13,2,FALSE),0)*$I73</f>
        <v>0</v>
      </c>
      <c r="K73" s="8">
        <f>_xlfn.IFNA(VLOOKUP(SPECIES!S96,Sheet1!$B$9:$C$13,2,FALSE),0)*$I73</f>
        <v>0</v>
      </c>
      <c r="L73" s="8">
        <f>_xlfn.IFNA(VLOOKUP(SPECIES!T96,Sheet1!$B$9:$C$13,2,FALSE),0)*$I73</f>
        <v>0</v>
      </c>
      <c r="M73" s="8">
        <f>_xlfn.IFNA(VLOOKUP(SPECIES!U96,Sheet1!$B$9:$C$13,2,FALSE),0)*$I73</f>
        <v>0</v>
      </c>
      <c r="N73" s="8">
        <f>_xlfn.IFNA(VLOOKUP(SPECIES!V96,Sheet1!$B$9:$C$13,2,FALSE),0)*$I73</f>
        <v>0</v>
      </c>
      <c r="O73" s="8">
        <f>_xlfn.IFNA(VLOOKUP(SPECIES!W96,Sheet1!$B$9:$C$13,2,FALSE),0)*$I73</f>
        <v>0</v>
      </c>
      <c r="P73" s="8">
        <f>_xlfn.IFNA(VLOOKUP(SPECIES!X96,Sheet1!$B$9:$C$13,2,FALSE),0)*$I73</f>
        <v>0</v>
      </c>
      <c r="Q73" s="8">
        <f>_xlfn.IFNA(VLOOKUP(SPECIES!Y96,Sheet1!$B$9:$C$13,2,FALSE),0)*$I73</f>
        <v>0</v>
      </c>
      <c r="R73" s="8">
        <f>_xlfn.IFNA(VLOOKUP(SPECIES!Z96,Sheet1!$B$9:$C$13,2,FALSE),0)*$I73</f>
        <v>0</v>
      </c>
      <c r="S73" s="8">
        <f>_xlfn.IFNA(VLOOKUP(SPECIES!AA96,Sheet1!$B$9:$C$13,2,FALSE),0)*$I73</f>
        <v>0</v>
      </c>
      <c r="T73" s="8">
        <f>_xlfn.IFNA(VLOOKUP(SPECIES!AB96,Sheet1!$B$9:$C$13,2,FALSE),0)*$I73</f>
        <v>0</v>
      </c>
      <c r="U73" s="8">
        <f>_xlfn.IFNA(VLOOKUP(SPECIES!AC96,Sheet1!$B$9:$C$13,2,FALSE),0)*$I73</f>
        <v>0</v>
      </c>
      <c r="V73" s="8">
        <f>_xlfn.IFNA(VLOOKUP(SPECIES!AD96,Sheet1!$B$9:$C$13,2,FALSE),0)*$I73</f>
        <v>0</v>
      </c>
      <c r="W73" s="8">
        <f>_xlfn.IFNA(VLOOKUP(SPECIES!AE96,Sheet1!$B$9:$C$13,2,FALSE),0)*$I73</f>
        <v>0</v>
      </c>
      <c r="X73" s="8">
        <f>_xlfn.IFNA(VLOOKUP(SPECIES!AF96,Sheet1!$B$9:$C$13,2,FALSE),0)*$I73</f>
        <v>0</v>
      </c>
      <c r="Y73" s="8">
        <f>_xlfn.IFNA(VLOOKUP(SPECIES!AG96,Sheet1!$B$9:$C$13,2,FALSE),0)*$I73</f>
        <v>0</v>
      </c>
      <c r="Z73" s="8">
        <f>_xlfn.IFNA(VLOOKUP(SPECIES!AH96,Sheet1!$B$9:$C$13,2,FALSE),0)*$I73</f>
        <v>0</v>
      </c>
      <c r="AA73" s="8">
        <f>_xlfn.IFNA(VLOOKUP(SPECIES!AI96,Sheet1!$B$9:$C$13,2,FALSE),0)*$I73</f>
        <v>0</v>
      </c>
      <c r="AB73" s="8">
        <f>_xlfn.IFNA(VLOOKUP(SPECIES!AJ96,Sheet1!$B$9:$C$13,2,FALSE),0)*$I73</f>
        <v>0</v>
      </c>
      <c r="AC73" s="8">
        <f>_xlfn.IFNA(VLOOKUP(SPECIES!AK96,Sheet1!$B$9:$C$13,2,FALSE),0)*$I73</f>
        <v>0</v>
      </c>
      <c r="AD73" s="8">
        <f>_xlfn.IFNA(VLOOKUP(SPECIES!AL96,Sheet1!$B$9:$C$13,2,FALSE),0)*$I73</f>
        <v>0</v>
      </c>
      <c r="AE73" s="8">
        <f>_xlfn.IFNA(VLOOKUP(SPECIES!AM96,Sheet1!$B$9:$C$13,2,FALSE),0)*$I73</f>
        <v>0</v>
      </c>
      <c r="AF73" s="8">
        <f>_xlfn.IFNA(VLOOKUP(SPECIES!AN96,Sheet1!$B$9:$C$13,2,FALSE),0)*$I73</f>
        <v>0</v>
      </c>
      <c r="AG73" s="8">
        <f>_xlfn.IFNA(VLOOKUP(SPECIES!AO96,Sheet1!$B$9:$C$13,2,FALSE),0)*$I73</f>
        <v>0</v>
      </c>
      <c r="AH73" s="8">
        <f>_xlfn.IFNA(VLOOKUP(SPECIES!AP96,Sheet1!$B$9:$C$13,2,FALSE),0)*$I73</f>
        <v>0</v>
      </c>
      <c r="AI73" s="8">
        <f>_xlfn.IFNA(VLOOKUP(SPECIES!AQ96,Sheet1!$B$9:$C$13,2,FALSE),0)*$I73</f>
        <v>0</v>
      </c>
      <c r="AJ73" s="8">
        <f>_xlfn.IFNA(VLOOKUP(SPECIES!AR96,Sheet1!$B$9:$C$13,2,FALSE),0)*$I73</f>
        <v>0</v>
      </c>
      <c r="AK73" s="8">
        <f>_xlfn.IFNA(VLOOKUP(SPECIES!AS96,Sheet1!$B$9:$C$13,2,FALSE),0)*$I73</f>
        <v>0</v>
      </c>
      <c r="AL73" s="8">
        <f>_xlfn.IFNA(VLOOKUP(SPECIES!AT96,Sheet1!$B$9:$C$13,2,FALSE),0)*$I73</f>
        <v>0</v>
      </c>
      <c r="AM73" s="8">
        <f>_xlfn.IFNA(VLOOKUP(SPECIES!AU96,Sheet1!$B$9:$C$13,2,FALSE),0)*$I73</f>
        <v>0</v>
      </c>
      <c r="AN73" s="8">
        <f>_xlfn.IFNA(VLOOKUP(SPECIES!AV96,Sheet1!$B$9:$C$13,2,FALSE),0)*$I73</f>
        <v>0</v>
      </c>
      <c r="AO73" s="8">
        <f>_xlfn.IFNA(VLOOKUP(SPECIES!AW96,Sheet1!$B$9:$C$13,2,FALSE),0)*$I73</f>
        <v>0</v>
      </c>
      <c r="AP73" s="8">
        <f>_xlfn.IFNA(VLOOKUP(SPECIES!AX96,Sheet1!$B$9:$C$13,2,FALSE),0)*$I73</f>
        <v>0</v>
      </c>
      <c r="AQ73" s="8">
        <f>_xlfn.IFNA(VLOOKUP(SPECIES!AY96,Sheet1!$B$9:$C$13,2,FALSE),0)*$I73</f>
        <v>0</v>
      </c>
      <c r="AR73" s="8">
        <f>_xlfn.IFNA(VLOOKUP(SPECIES!AZ96,Sheet1!$B$9:$C$13,2,FALSE),0)*$I73</f>
        <v>0</v>
      </c>
      <c r="AS73" s="8">
        <f>_xlfn.IFNA(VLOOKUP(SPECIES!BA96,Sheet1!$B$9:$C$13,2,FALSE),0)*$I73</f>
        <v>0</v>
      </c>
      <c r="AT73" s="8">
        <f>_xlfn.IFNA(VLOOKUP(SPECIES!BB96,Sheet1!$B$9:$C$13,2,FALSE),0)*$I73</f>
        <v>0</v>
      </c>
      <c r="AU73" s="8">
        <f>_xlfn.IFNA(VLOOKUP(SPECIES!BC96,Sheet1!$B$9:$C$13,2,FALSE),0)*$I73</f>
        <v>0</v>
      </c>
      <c r="AV73" s="8">
        <f>_xlfn.IFNA(VLOOKUP(SPECIES!BD96,Sheet1!$B$9:$C$13,2,FALSE),0)*$I73</f>
        <v>0</v>
      </c>
      <c r="AW73" s="8">
        <f>_xlfn.IFNA(VLOOKUP(SPECIES!BE96,Sheet1!$B$9:$C$13,2,FALSE),0)*$I73</f>
        <v>0</v>
      </c>
      <c r="AX73" s="8">
        <f>_xlfn.IFNA(VLOOKUP(SPECIES!BF96,Sheet1!$B$9:$C$13,2,FALSE),0)*$I73</f>
        <v>0</v>
      </c>
      <c r="AY73" s="8">
        <f>_xlfn.IFNA(VLOOKUP(SPECIES!BG96,Sheet1!$B$9:$C$13,2,FALSE),0)*$I73</f>
        <v>0</v>
      </c>
      <c r="AZ73" s="8">
        <f>_xlfn.IFNA(VLOOKUP(SPECIES!BH96,Sheet1!$B$9:$C$13,2,FALSE),0)*$I73</f>
        <v>0</v>
      </c>
      <c r="BA73" s="8">
        <f>_xlfn.IFNA(VLOOKUP(SPECIES!BI96,Sheet1!$B$9:$C$13,2,FALSE),0)*$I73</f>
        <v>0</v>
      </c>
      <c r="BB73" s="8">
        <f>_xlfn.IFNA(VLOOKUP(SPECIES!BJ96,Sheet1!$B$9:$C$13,2,FALSE),0)*$I73</f>
        <v>0</v>
      </c>
      <c r="BC73" s="8">
        <f>_xlfn.IFNA(VLOOKUP(SPECIES!BK96,Sheet1!$B$9:$C$13,2,FALSE),0)*$I73</f>
        <v>0</v>
      </c>
      <c r="BD73" s="8">
        <f>_xlfn.IFNA(VLOOKUP(SPECIES!BL96,Sheet1!$B$9:$C$13,2,FALSE),0)*$I73</f>
        <v>0</v>
      </c>
      <c r="BE73" s="8">
        <f>_xlfn.IFNA(VLOOKUP(SPECIES!BM96,Sheet1!$B$9:$C$13,2,FALSE),0)*$I73</f>
        <v>0</v>
      </c>
      <c r="BF73" s="8">
        <f>_xlfn.IFNA(VLOOKUP(SPECIES!BN96,Sheet1!$B$9:$C$13,2,FALSE),0)*$I73</f>
        <v>0</v>
      </c>
      <c r="BG73" s="89">
        <f>_xlfn.IFNA(VLOOKUP(SPECIES!BO96,Sheet1!$B$9:$C$13,2,FALSE),0)*$I73</f>
        <v>0</v>
      </c>
    </row>
    <row r="74" spans="8:59">
      <c r="H74" s="130"/>
      <c r="I74" s="89">
        <f>IF(SPECIES!C97="x",9,IF(SPECIES!D97="x",3,IF(SPECIES!E97="x",1,"")))</f>
        <v>9</v>
      </c>
      <c r="J74" s="88">
        <f>_xlfn.IFNA(VLOOKUP(SPECIES!R97,Sheet1!$B$9:$C$13,2,FALSE),0)*$I74</f>
        <v>0</v>
      </c>
      <c r="K74" s="8">
        <f>_xlfn.IFNA(VLOOKUP(SPECIES!S97,Sheet1!$B$9:$C$13,2,FALSE),0)*$I74</f>
        <v>0</v>
      </c>
      <c r="L74" s="8">
        <f>_xlfn.IFNA(VLOOKUP(SPECIES!T97,Sheet1!$B$9:$C$13,2,FALSE),0)*$I74</f>
        <v>0</v>
      </c>
      <c r="M74" s="8">
        <f>_xlfn.IFNA(VLOOKUP(SPECIES!U97,Sheet1!$B$9:$C$13,2,FALSE),0)*$I74</f>
        <v>0</v>
      </c>
      <c r="N74" s="8">
        <f>_xlfn.IFNA(VLOOKUP(SPECIES!V97,Sheet1!$B$9:$C$13,2,FALSE),0)*$I74</f>
        <v>0</v>
      </c>
      <c r="O74" s="8">
        <f>_xlfn.IFNA(VLOOKUP(SPECIES!W97,Sheet1!$B$9:$C$13,2,FALSE),0)*$I74</f>
        <v>0</v>
      </c>
      <c r="P74" s="8">
        <f>_xlfn.IFNA(VLOOKUP(SPECIES!X97,Sheet1!$B$9:$C$13,2,FALSE),0)*$I74</f>
        <v>0</v>
      </c>
      <c r="Q74" s="8">
        <f>_xlfn.IFNA(VLOOKUP(SPECIES!Y97,Sheet1!$B$9:$C$13,2,FALSE),0)*$I74</f>
        <v>0</v>
      </c>
      <c r="R74" s="8">
        <f>_xlfn.IFNA(VLOOKUP(SPECIES!Z97,Sheet1!$B$9:$C$13,2,FALSE),0)*$I74</f>
        <v>0</v>
      </c>
      <c r="S74" s="8">
        <f>_xlfn.IFNA(VLOOKUP(SPECIES!AA97,Sheet1!$B$9:$C$13,2,FALSE),0)*$I74</f>
        <v>0</v>
      </c>
      <c r="T74" s="8">
        <f>_xlfn.IFNA(VLOOKUP(SPECIES!AB97,Sheet1!$B$9:$C$13,2,FALSE),0)*$I74</f>
        <v>0</v>
      </c>
      <c r="U74" s="8">
        <f>_xlfn.IFNA(VLOOKUP(SPECIES!AC97,Sheet1!$B$9:$C$13,2,FALSE),0)*$I74</f>
        <v>0</v>
      </c>
      <c r="V74" s="8">
        <f>_xlfn.IFNA(VLOOKUP(SPECIES!AD97,Sheet1!$B$9:$C$13,2,FALSE),0)*$I74</f>
        <v>0</v>
      </c>
      <c r="W74" s="8">
        <f>_xlfn.IFNA(VLOOKUP(SPECIES!AE97,Sheet1!$B$9:$C$13,2,FALSE),0)*$I74</f>
        <v>0</v>
      </c>
      <c r="X74" s="8">
        <f>_xlfn.IFNA(VLOOKUP(SPECIES!AF97,Sheet1!$B$9:$C$13,2,FALSE),0)*$I74</f>
        <v>0</v>
      </c>
      <c r="Y74" s="8">
        <f>_xlfn.IFNA(VLOOKUP(SPECIES!AG97,Sheet1!$B$9:$C$13,2,FALSE),0)*$I74</f>
        <v>0</v>
      </c>
      <c r="Z74" s="8">
        <f>_xlfn.IFNA(VLOOKUP(SPECIES!AH97,Sheet1!$B$9:$C$13,2,FALSE),0)*$I74</f>
        <v>0</v>
      </c>
      <c r="AA74" s="8">
        <f>_xlfn.IFNA(VLOOKUP(SPECIES!AI97,Sheet1!$B$9:$C$13,2,FALSE),0)*$I74</f>
        <v>0</v>
      </c>
      <c r="AB74" s="8">
        <f>_xlfn.IFNA(VLOOKUP(SPECIES!AJ97,Sheet1!$B$9:$C$13,2,FALSE),0)*$I74</f>
        <v>0</v>
      </c>
      <c r="AC74" s="8">
        <f>_xlfn.IFNA(VLOOKUP(SPECIES!AK97,Sheet1!$B$9:$C$13,2,FALSE),0)*$I74</f>
        <v>0</v>
      </c>
      <c r="AD74" s="8">
        <f>_xlfn.IFNA(VLOOKUP(SPECIES!AL97,Sheet1!$B$9:$C$13,2,FALSE),0)*$I74</f>
        <v>0</v>
      </c>
      <c r="AE74" s="8">
        <f>_xlfn.IFNA(VLOOKUP(SPECIES!AM97,Sheet1!$B$9:$C$13,2,FALSE),0)*$I74</f>
        <v>0</v>
      </c>
      <c r="AF74" s="8">
        <f>_xlfn.IFNA(VLOOKUP(SPECIES!AN97,Sheet1!$B$9:$C$13,2,FALSE),0)*$I74</f>
        <v>0</v>
      </c>
      <c r="AG74" s="8">
        <f>_xlfn.IFNA(VLOOKUP(SPECIES!AO97,Sheet1!$B$9:$C$13,2,FALSE),0)*$I74</f>
        <v>0</v>
      </c>
      <c r="AH74" s="8">
        <f>_xlfn.IFNA(VLOOKUP(SPECIES!AP97,Sheet1!$B$9:$C$13,2,FALSE),0)*$I74</f>
        <v>0</v>
      </c>
      <c r="AI74" s="8">
        <f>_xlfn.IFNA(VLOOKUP(SPECIES!AQ97,Sheet1!$B$9:$C$13,2,FALSE),0)*$I74</f>
        <v>0</v>
      </c>
      <c r="AJ74" s="8">
        <f>_xlfn.IFNA(VLOOKUP(SPECIES!AR97,Sheet1!$B$9:$C$13,2,FALSE),0)*$I74</f>
        <v>0</v>
      </c>
      <c r="AK74" s="8">
        <f>_xlfn.IFNA(VLOOKUP(SPECIES!AS97,Sheet1!$B$9:$C$13,2,FALSE),0)*$I74</f>
        <v>0</v>
      </c>
      <c r="AL74" s="8">
        <f>_xlfn.IFNA(VLOOKUP(SPECIES!AT97,Sheet1!$B$9:$C$13,2,FALSE),0)*$I74</f>
        <v>0</v>
      </c>
      <c r="AM74" s="8">
        <f>_xlfn.IFNA(VLOOKUP(SPECIES!AU97,Sheet1!$B$9:$C$13,2,FALSE),0)*$I74</f>
        <v>0</v>
      </c>
      <c r="AN74" s="8">
        <f>_xlfn.IFNA(VLOOKUP(SPECIES!AV97,Sheet1!$B$9:$C$13,2,FALSE),0)*$I74</f>
        <v>0</v>
      </c>
      <c r="AO74" s="8">
        <f>_xlfn.IFNA(VLOOKUP(SPECIES!AW97,Sheet1!$B$9:$C$13,2,FALSE),0)*$I74</f>
        <v>0</v>
      </c>
      <c r="AP74" s="8">
        <f>_xlfn.IFNA(VLOOKUP(SPECIES!AX97,Sheet1!$B$9:$C$13,2,FALSE),0)*$I74</f>
        <v>0</v>
      </c>
      <c r="AQ74" s="8">
        <f>_xlfn.IFNA(VLOOKUP(SPECIES!AY97,Sheet1!$B$9:$C$13,2,FALSE),0)*$I74</f>
        <v>0</v>
      </c>
      <c r="AR74" s="8">
        <f>_xlfn.IFNA(VLOOKUP(SPECIES!AZ97,Sheet1!$B$9:$C$13,2,FALSE),0)*$I74</f>
        <v>0</v>
      </c>
      <c r="AS74" s="8">
        <f>_xlfn.IFNA(VLOOKUP(SPECIES!BA97,Sheet1!$B$9:$C$13,2,FALSE),0)*$I74</f>
        <v>0</v>
      </c>
      <c r="AT74" s="8">
        <f>_xlfn.IFNA(VLOOKUP(SPECIES!BB97,Sheet1!$B$9:$C$13,2,FALSE),0)*$I74</f>
        <v>0</v>
      </c>
      <c r="AU74" s="8">
        <f>_xlfn.IFNA(VLOOKUP(SPECIES!BC97,Sheet1!$B$9:$C$13,2,FALSE),0)*$I74</f>
        <v>0</v>
      </c>
      <c r="AV74" s="8">
        <f>_xlfn.IFNA(VLOOKUP(SPECIES!BD97,Sheet1!$B$9:$C$13,2,FALSE),0)*$I74</f>
        <v>0</v>
      </c>
      <c r="AW74" s="8">
        <f>_xlfn.IFNA(VLOOKUP(SPECIES!BE97,Sheet1!$B$9:$C$13,2,FALSE),0)*$I74</f>
        <v>0</v>
      </c>
      <c r="AX74" s="8">
        <f>_xlfn.IFNA(VLOOKUP(SPECIES!BF97,Sheet1!$B$9:$C$13,2,FALSE),0)*$I74</f>
        <v>0</v>
      </c>
      <c r="AY74" s="8">
        <f>_xlfn.IFNA(VLOOKUP(SPECIES!BG97,Sheet1!$B$9:$C$13,2,FALSE),0)*$I74</f>
        <v>0</v>
      </c>
      <c r="AZ74" s="8">
        <f>_xlfn.IFNA(VLOOKUP(SPECIES!BH97,Sheet1!$B$9:$C$13,2,FALSE),0)*$I74</f>
        <v>0</v>
      </c>
      <c r="BA74" s="8">
        <f>_xlfn.IFNA(VLOOKUP(SPECIES!BI97,Sheet1!$B$9:$C$13,2,FALSE),0)*$I74</f>
        <v>0</v>
      </c>
      <c r="BB74" s="8">
        <f>_xlfn.IFNA(VLOOKUP(SPECIES!BJ97,Sheet1!$B$9:$C$13,2,FALSE),0)*$I74</f>
        <v>0</v>
      </c>
      <c r="BC74" s="8">
        <f>_xlfn.IFNA(VLOOKUP(SPECIES!BK97,Sheet1!$B$9:$C$13,2,FALSE),0)*$I74</f>
        <v>0</v>
      </c>
      <c r="BD74" s="8">
        <f>_xlfn.IFNA(VLOOKUP(SPECIES!BL97,Sheet1!$B$9:$C$13,2,FALSE),0)*$I74</f>
        <v>0</v>
      </c>
      <c r="BE74" s="8">
        <f>_xlfn.IFNA(VLOOKUP(SPECIES!BM97,Sheet1!$B$9:$C$13,2,FALSE),0)*$I74</f>
        <v>0</v>
      </c>
      <c r="BF74" s="8">
        <f>_xlfn.IFNA(VLOOKUP(SPECIES!BN97,Sheet1!$B$9:$C$13,2,FALSE),0)*$I74</f>
        <v>0</v>
      </c>
      <c r="BG74" s="89">
        <f>_xlfn.IFNA(VLOOKUP(SPECIES!BO97,Sheet1!$B$9:$C$13,2,FALSE),0)*$I74</f>
        <v>0</v>
      </c>
    </row>
    <row r="75" spans="8:59">
      <c r="H75" s="130"/>
      <c r="I75" s="89">
        <f>IF(SPECIES!C98="x",9,IF(SPECIES!D98="x",3,IF(SPECIES!E98="x",1,"")))</f>
        <v>9</v>
      </c>
      <c r="J75" s="88">
        <f>_xlfn.IFNA(VLOOKUP(SPECIES!R98,Sheet1!$B$9:$C$13,2,FALSE),0)*$I75</f>
        <v>0</v>
      </c>
      <c r="K75" s="8">
        <f>_xlfn.IFNA(VLOOKUP(SPECIES!S98,Sheet1!$B$9:$C$13,2,FALSE),0)*$I75</f>
        <v>0</v>
      </c>
      <c r="L75" s="8">
        <f>_xlfn.IFNA(VLOOKUP(SPECIES!T98,Sheet1!$B$9:$C$13,2,FALSE),0)*$I75</f>
        <v>0</v>
      </c>
      <c r="M75" s="8">
        <f>_xlfn.IFNA(VLOOKUP(SPECIES!U98,Sheet1!$B$9:$C$13,2,FALSE),0)*$I75</f>
        <v>0</v>
      </c>
      <c r="N75" s="8">
        <f>_xlfn.IFNA(VLOOKUP(SPECIES!V98,Sheet1!$B$9:$C$13,2,FALSE),0)*$I75</f>
        <v>0</v>
      </c>
      <c r="O75" s="8">
        <f>_xlfn.IFNA(VLOOKUP(SPECIES!W98,Sheet1!$B$9:$C$13,2,FALSE),0)*$I75</f>
        <v>0</v>
      </c>
      <c r="P75" s="8">
        <f>_xlfn.IFNA(VLOOKUP(SPECIES!X98,Sheet1!$B$9:$C$13,2,FALSE),0)*$I75</f>
        <v>0</v>
      </c>
      <c r="Q75" s="8">
        <f>_xlfn.IFNA(VLOOKUP(SPECIES!Y98,Sheet1!$B$9:$C$13,2,FALSE),0)*$I75</f>
        <v>0</v>
      </c>
      <c r="R75" s="8">
        <f>_xlfn.IFNA(VLOOKUP(SPECIES!Z98,Sheet1!$B$9:$C$13,2,FALSE),0)*$I75</f>
        <v>0</v>
      </c>
      <c r="S75" s="8">
        <f>_xlfn.IFNA(VLOOKUP(SPECIES!AA98,Sheet1!$B$9:$C$13,2,FALSE),0)*$I75</f>
        <v>0</v>
      </c>
      <c r="T75" s="8">
        <f>_xlfn.IFNA(VLOOKUP(SPECIES!AB98,Sheet1!$B$9:$C$13,2,FALSE),0)*$I75</f>
        <v>0</v>
      </c>
      <c r="U75" s="8">
        <f>_xlfn.IFNA(VLOOKUP(SPECIES!AC98,Sheet1!$B$9:$C$13,2,FALSE),0)*$I75</f>
        <v>0</v>
      </c>
      <c r="V75" s="8">
        <f>_xlfn.IFNA(VLOOKUP(SPECIES!AD98,Sheet1!$B$9:$C$13,2,FALSE),0)*$I75</f>
        <v>0</v>
      </c>
      <c r="W75" s="8">
        <f>_xlfn.IFNA(VLOOKUP(SPECIES!AE98,Sheet1!$B$9:$C$13,2,FALSE),0)*$I75</f>
        <v>0</v>
      </c>
      <c r="X75" s="8">
        <f>_xlfn.IFNA(VLOOKUP(SPECIES!AF98,Sheet1!$B$9:$C$13,2,FALSE),0)*$I75</f>
        <v>0</v>
      </c>
      <c r="Y75" s="8">
        <f>_xlfn.IFNA(VLOOKUP(SPECIES!AG98,Sheet1!$B$9:$C$13,2,FALSE),0)*$I75</f>
        <v>0</v>
      </c>
      <c r="Z75" s="8">
        <f>_xlfn.IFNA(VLOOKUP(SPECIES!AH98,Sheet1!$B$9:$C$13,2,FALSE),0)*$I75</f>
        <v>0</v>
      </c>
      <c r="AA75" s="8">
        <f>_xlfn.IFNA(VLOOKUP(SPECIES!AI98,Sheet1!$B$9:$C$13,2,FALSE),0)*$I75</f>
        <v>0</v>
      </c>
      <c r="AB75" s="8">
        <f>_xlfn.IFNA(VLOOKUP(SPECIES!AJ98,Sheet1!$B$9:$C$13,2,FALSE),0)*$I75</f>
        <v>0</v>
      </c>
      <c r="AC75" s="8">
        <f>_xlfn.IFNA(VLOOKUP(SPECIES!AK98,Sheet1!$B$9:$C$13,2,FALSE),0)*$I75</f>
        <v>0</v>
      </c>
      <c r="AD75" s="8">
        <f>_xlfn.IFNA(VLOOKUP(SPECIES!AL98,Sheet1!$B$9:$C$13,2,FALSE),0)*$I75</f>
        <v>0</v>
      </c>
      <c r="AE75" s="8">
        <f>_xlfn.IFNA(VLOOKUP(SPECIES!AM98,Sheet1!$B$9:$C$13,2,FALSE),0)*$I75</f>
        <v>0</v>
      </c>
      <c r="AF75" s="8">
        <f>_xlfn.IFNA(VLOOKUP(SPECIES!AN98,Sheet1!$B$9:$C$13,2,FALSE),0)*$I75</f>
        <v>0</v>
      </c>
      <c r="AG75" s="8">
        <f>_xlfn.IFNA(VLOOKUP(SPECIES!AO98,Sheet1!$B$9:$C$13,2,FALSE),0)*$I75</f>
        <v>0</v>
      </c>
      <c r="AH75" s="8">
        <f>_xlfn.IFNA(VLOOKUP(SPECIES!AP98,Sheet1!$B$9:$C$13,2,FALSE),0)*$I75</f>
        <v>0</v>
      </c>
      <c r="AI75" s="8">
        <f>_xlfn.IFNA(VLOOKUP(SPECIES!AQ98,Sheet1!$B$9:$C$13,2,FALSE),0)*$I75</f>
        <v>0</v>
      </c>
      <c r="AJ75" s="8">
        <f>_xlfn.IFNA(VLOOKUP(SPECIES!AR98,Sheet1!$B$9:$C$13,2,FALSE),0)*$I75</f>
        <v>0</v>
      </c>
      <c r="AK75" s="8">
        <f>_xlfn.IFNA(VLOOKUP(SPECIES!AS98,Sheet1!$B$9:$C$13,2,FALSE),0)*$I75</f>
        <v>0</v>
      </c>
      <c r="AL75" s="8">
        <f>_xlfn.IFNA(VLOOKUP(SPECIES!AT98,Sheet1!$B$9:$C$13,2,FALSE),0)*$I75</f>
        <v>0</v>
      </c>
      <c r="AM75" s="8">
        <f>_xlfn.IFNA(VLOOKUP(SPECIES!AU98,Sheet1!$B$9:$C$13,2,FALSE),0)*$I75</f>
        <v>0</v>
      </c>
      <c r="AN75" s="8">
        <f>_xlfn.IFNA(VLOOKUP(SPECIES!AV98,Sheet1!$B$9:$C$13,2,FALSE),0)*$I75</f>
        <v>0</v>
      </c>
      <c r="AO75" s="8">
        <f>_xlfn.IFNA(VLOOKUP(SPECIES!AW98,Sheet1!$B$9:$C$13,2,FALSE),0)*$I75</f>
        <v>0</v>
      </c>
      <c r="AP75" s="8">
        <f>_xlfn.IFNA(VLOOKUP(SPECIES!AX98,Sheet1!$B$9:$C$13,2,FALSE),0)*$I75</f>
        <v>0</v>
      </c>
      <c r="AQ75" s="8">
        <f>_xlfn.IFNA(VLOOKUP(SPECIES!AY98,Sheet1!$B$9:$C$13,2,FALSE),0)*$I75</f>
        <v>0</v>
      </c>
      <c r="AR75" s="8">
        <f>_xlfn.IFNA(VLOOKUP(SPECIES!AZ98,Sheet1!$B$9:$C$13,2,FALSE),0)*$I75</f>
        <v>0</v>
      </c>
      <c r="AS75" s="8">
        <f>_xlfn.IFNA(VLOOKUP(SPECIES!BA98,Sheet1!$B$9:$C$13,2,FALSE),0)*$I75</f>
        <v>0</v>
      </c>
      <c r="AT75" s="8">
        <f>_xlfn.IFNA(VLOOKUP(SPECIES!BB98,Sheet1!$B$9:$C$13,2,FALSE),0)*$I75</f>
        <v>0</v>
      </c>
      <c r="AU75" s="8">
        <f>_xlfn.IFNA(VLOOKUP(SPECIES!BC98,Sheet1!$B$9:$C$13,2,FALSE),0)*$I75</f>
        <v>0</v>
      </c>
      <c r="AV75" s="8">
        <f>_xlfn.IFNA(VLOOKUP(SPECIES!BD98,Sheet1!$B$9:$C$13,2,FALSE),0)*$I75</f>
        <v>0</v>
      </c>
      <c r="AW75" s="8">
        <f>_xlfn.IFNA(VLOOKUP(SPECIES!BE98,Sheet1!$B$9:$C$13,2,FALSE),0)*$I75</f>
        <v>0</v>
      </c>
      <c r="AX75" s="8">
        <f>_xlfn.IFNA(VLOOKUP(SPECIES!BF98,Sheet1!$B$9:$C$13,2,FALSE),0)*$I75</f>
        <v>0</v>
      </c>
      <c r="AY75" s="8">
        <f>_xlfn.IFNA(VLOOKUP(SPECIES!BG98,Sheet1!$B$9:$C$13,2,FALSE),0)*$I75</f>
        <v>0</v>
      </c>
      <c r="AZ75" s="8">
        <f>_xlfn.IFNA(VLOOKUP(SPECIES!BH98,Sheet1!$B$9:$C$13,2,FALSE),0)*$I75</f>
        <v>0</v>
      </c>
      <c r="BA75" s="8">
        <f>_xlfn.IFNA(VLOOKUP(SPECIES!BI98,Sheet1!$B$9:$C$13,2,FALSE),0)*$I75</f>
        <v>0</v>
      </c>
      <c r="BB75" s="8">
        <f>_xlfn.IFNA(VLOOKUP(SPECIES!BJ98,Sheet1!$B$9:$C$13,2,FALSE),0)*$I75</f>
        <v>0</v>
      </c>
      <c r="BC75" s="8">
        <f>_xlfn.IFNA(VLOOKUP(SPECIES!BK98,Sheet1!$B$9:$C$13,2,FALSE),0)*$I75</f>
        <v>0</v>
      </c>
      <c r="BD75" s="8">
        <f>_xlfn.IFNA(VLOOKUP(SPECIES!BL98,Sheet1!$B$9:$C$13,2,FALSE),0)*$I75</f>
        <v>0</v>
      </c>
      <c r="BE75" s="8">
        <f>_xlfn.IFNA(VLOOKUP(SPECIES!BM98,Sheet1!$B$9:$C$13,2,FALSE),0)*$I75</f>
        <v>0</v>
      </c>
      <c r="BF75" s="8">
        <f>_xlfn.IFNA(VLOOKUP(SPECIES!BN98,Sheet1!$B$9:$C$13,2,FALSE),0)*$I75</f>
        <v>0</v>
      </c>
      <c r="BG75" s="89">
        <f>_xlfn.IFNA(VLOOKUP(SPECIES!BO98,Sheet1!$B$9:$C$13,2,FALSE),0)*$I75</f>
        <v>0</v>
      </c>
    </row>
    <row r="76" spans="8:59">
      <c r="H76" s="130"/>
      <c r="I76" s="89">
        <f>IF(SPECIES!C99="x",9,IF(SPECIES!D99="x",3,IF(SPECIES!E99="x",1,"")))</f>
        <v>3</v>
      </c>
      <c r="J76" s="88">
        <f>_xlfn.IFNA(VLOOKUP(SPECIES!R99,Sheet1!$B$9:$C$13,2,FALSE),0)*$I76</f>
        <v>0</v>
      </c>
      <c r="K76" s="8">
        <f>_xlfn.IFNA(VLOOKUP(SPECIES!S99,Sheet1!$B$9:$C$13,2,FALSE),0)*$I76</f>
        <v>0</v>
      </c>
      <c r="L76" s="8">
        <f>_xlfn.IFNA(VLOOKUP(SPECIES!T99,Sheet1!$B$9:$C$13,2,FALSE),0)*$I76</f>
        <v>0</v>
      </c>
      <c r="M76" s="8">
        <f>_xlfn.IFNA(VLOOKUP(SPECIES!U99,Sheet1!$B$9:$C$13,2,FALSE),0)*$I76</f>
        <v>0</v>
      </c>
      <c r="N76" s="8">
        <f>_xlfn.IFNA(VLOOKUP(SPECIES!V99,Sheet1!$B$9:$C$13,2,FALSE),0)*$I76</f>
        <v>0</v>
      </c>
      <c r="O76" s="8">
        <f>_xlfn.IFNA(VLOOKUP(SPECIES!W99,Sheet1!$B$9:$C$13,2,FALSE),0)*$I76</f>
        <v>0</v>
      </c>
      <c r="P76" s="8">
        <f>_xlfn.IFNA(VLOOKUP(SPECIES!X99,Sheet1!$B$9:$C$13,2,FALSE),0)*$I76</f>
        <v>0</v>
      </c>
      <c r="Q76" s="8">
        <f>_xlfn.IFNA(VLOOKUP(SPECIES!Y99,Sheet1!$B$9:$C$13,2,FALSE),0)*$I76</f>
        <v>0</v>
      </c>
      <c r="R76" s="8">
        <f>_xlfn.IFNA(VLOOKUP(SPECIES!Z99,Sheet1!$B$9:$C$13,2,FALSE),0)*$I76</f>
        <v>0</v>
      </c>
      <c r="S76" s="8">
        <f>_xlfn.IFNA(VLOOKUP(SPECIES!AA99,Sheet1!$B$9:$C$13,2,FALSE),0)*$I76</f>
        <v>0</v>
      </c>
      <c r="T76" s="8">
        <f>_xlfn.IFNA(VLOOKUP(SPECIES!AB99,Sheet1!$B$9:$C$13,2,FALSE),0)*$I76</f>
        <v>0</v>
      </c>
      <c r="U76" s="8">
        <f>_xlfn.IFNA(VLOOKUP(SPECIES!AC99,Sheet1!$B$9:$C$13,2,FALSE),0)*$I76</f>
        <v>0</v>
      </c>
      <c r="V76" s="8">
        <f>_xlfn.IFNA(VLOOKUP(SPECIES!AD99,Sheet1!$B$9:$C$13,2,FALSE),0)*$I76</f>
        <v>0</v>
      </c>
      <c r="W76" s="8">
        <f>_xlfn.IFNA(VLOOKUP(SPECIES!AE99,Sheet1!$B$9:$C$13,2,FALSE),0)*$I76</f>
        <v>0</v>
      </c>
      <c r="X76" s="8">
        <f>_xlfn.IFNA(VLOOKUP(SPECIES!AF99,Sheet1!$B$9:$C$13,2,FALSE),0)*$I76</f>
        <v>0</v>
      </c>
      <c r="Y76" s="8">
        <f>_xlfn.IFNA(VLOOKUP(SPECIES!AG99,Sheet1!$B$9:$C$13,2,FALSE),0)*$I76</f>
        <v>0</v>
      </c>
      <c r="Z76" s="8">
        <f>_xlfn.IFNA(VLOOKUP(SPECIES!AH99,Sheet1!$B$9:$C$13,2,FALSE),0)*$I76</f>
        <v>0</v>
      </c>
      <c r="AA76" s="8">
        <f>_xlfn.IFNA(VLOOKUP(SPECIES!AI99,Sheet1!$B$9:$C$13,2,FALSE),0)*$I76</f>
        <v>0</v>
      </c>
      <c r="AB76" s="8">
        <f>_xlfn.IFNA(VLOOKUP(SPECIES!AJ99,Sheet1!$B$9:$C$13,2,FALSE),0)*$I76</f>
        <v>0</v>
      </c>
      <c r="AC76" s="8">
        <f>_xlfn.IFNA(VLOOKUP(SPECIES!AK99,Sheet1!$B$9:$C$13,2,FALSE),0)*$I76</f>
        <v>0</v>
      </c>
      <c r="AD76" s="8">
        <f>_xlfn.IFNA(VLOOKUP(SPECIES!AL99,Sheet1!$B$9:$C$13,2,FALSE),0)*$I76</f>
        <v>0</v>
      </c>
      <c r="AE76" s="8">
        <f>_xlfn.IFNA(VLOOKUP(SPECIES!AM99,Sheet1!$B$9:$C$13,2,FALSE),0)*$I76</f>
        <v>0</v>
      </c>
      <c r="AF76" s="8">
        <f>_xlfn.IFNA(VLOOKUP(SPECIES!AN99,Sheet1!$B$9:$C$13,2,FALSE),0)*$I76</f>
        <v>0</v>
      </c>
      <c r="AG76" s="8">
        <f>_xlfn.IFNA(VLOOKUP(SPECIES!AO99,Sheet1!$B$9:$C$13,2,FALSE),0)*$I76</f>
        <v>0</v>
      </c>
      <c r="AH76" s="8">
        <f>_xlfn.IFNA(VLOOKUP(SPECIES!AP99,Sheet1!$B$9:$C$13,2,FALSE),0)*$I76</f>
        <v>0</v>
      </c>
      <c r="AI76" s="8">
        <f>_xlfn.IFNA(VLOOKUP(SPECIES!AQ99,Sheet1!$B$9:$C$13,2,FALSE),0)*$I76</f>
        <v>0</v>
      </c>
      <c r="AJ76" s="8">
        <f>_xlfn.IFNA(VLOOKUP(SPECIES!AR99,Sheet1!$B$9:$C$13,2,FALSE),0)*$I76</f>
        <v>0</v>
      </c>
      <c r="AK76" s="8">
        <f>_xlfn.IFNA(VLOOKUP(SPECIES!AS99,Sheet1!$B$9:$C$13,2,FALSE),0)*$I76</f>
        <v>0</v>
      </c>
      <c r="AL76" s="8">
        <f>_xlfn.IFNA(VLOOKUP(SPECIES!AT99,Sheet1!$B$9:$C$13,2,FALSE),0)*$I76</f>
        <v>0</v>
      </c>
      <c r="AM76" s="8">
        <f>_xlfn.IFNA(VLOOKUP(SPECIES!AU99,Sheet1!$B$9:$C$13,2,FALSE),0)*$I76</f>
        <v>0</v>
      </c>
      <c r="AN76" s="8">
        <f>_xlfn.IFNA(VLOOKUP(SPECIES!AV99,Sheet1!$B$9:$C$13,2,FALSE),0)*$I76</f>
        <v>0</v>
      </c>
      <c r="AO76" s="8">
        <f>_xlfn.IFNA(VLOOKUP(SPECIES!AW99,Sheet1!$B$9:$C$13,2,FALSE),0)*$I76</f>
        <v>0</v>
      </c>
      <c r="AP76" s="8">
        <f>_xlfn.IFNA(VLOOKUP(SPECIES!AX99,Sheet1!$B$9:$C$13,2,FALSE),0)*$I76</f>
        <v>0</v>
      </c>
      <c r="AQ76" s="8">
        <f>_xlfn.IFNA(VLOOKUP(SPECIES!AY99,Sheet1!$B$9:$C$13,2,FALSE),0)*$I76</f>
        <v>0</v>
      </c>
      <c r="AR76" s="8">
        <f>_xlfn.IFNA(VLOOKUP(SPECIES!AZ99,Sheet1!$B$9:$C$13,2,FALSE),0)*$I76</f>
        <v>0</v>
      </c>
      <c r="AS76" s="8">
        <f>_xlfn.IFNA(VLOOKUP(SPECIES!BA99,Sheet1!$B$9:$C$13,2,FALSE),0)*$I76</f>
        <v>0</v>
      </c>
      <c r="AT76" s="8">
        <f>_xlfn.IFNA(VLOOKUP(SPECIES!BB99,Sheet1!$B$9:$C$13,2,FALSE),0)*$I76</f>
        <v>0</v>
      </c>
      <c r="AU76" s="8">
        <f>_xlfn.IFNA(VLOOKUP(SPECIES!BC99,Sheet1!$B$9:$C$13,2,FALSE),0)*$I76</f>
        <v>0</v>
      </c>
      <c r="AV76" s="8">
        <f>_xlfn.IFNA(VLOOKUP(SPECIES!BD99,Sheet1!$B$9:$C$13,2,FALSE),0)*$I76</f>
        <v>0</v>
      </c>
      <c r="AW76" s="8">
        <f>_xlfn.IFNA(VLOOKUP(SPECIES!BE99,Sheet1!$B$9:$C$13,2,FALSE),0)*$I76</f>
        <v>0</v>
      </c>
      <c r="AX76" s="8">
        <f>_xlfn.IFNA(VLOOKUP(SPECIES!BF99,Sheet1!$B$9:$C$13,2,FALSE),0)*$I76</f>
        <v>0</v>
      </c>
      <c r="AY76" s="8">
        <f>_xlfn.IFNA(VLOOKUP(SPECIES!BG99,Sheet1!$B$9:$C$13,2,FALSE),0)*$I76</f>
        <v>0</v>
      </c>
      <c r="AZ76" s="8">
        <f>_xlfn.IFNA(VLOOKUP(SPECIES!BH99,Sheet1!$B$9:$C$13,2,FALSE),0)*$I76</f>
        <v>0</v>
      </c>
      <c r="BA76" s="8">
        <f>_xlfn.IFNA(VLOOKUP(SPECIES!BI99,Sheet1!$B$9:$C$13,2,FALSE),0)*$I76</f>
        <v>0</v>
      </c>
      <c r="BB76" s="8">
        <f>_xlfn.IFNA(VLOOKUP(SPECIES!BJ99,Sheet1!$B$9:$C$13,2,FALSE),0)*$I76</f>
        <v>0</v>
      </c>
      <c r="BC76" s="8">
        <f>_xlfn.IFNA(VLOOKUP(SPECIES!BK99,Sheet1!$B$9:$C$13,2,FALSE),0)*$I76</f>
        <v>0</v>
      </c>
      <c r="BD76" s="8">
        <f>_xlfn.IFNA(VLOOKUP(SPECIES!BL99,Sheet1!$B$9:$C$13,2,FALSE),0)*$I76</f>
        <v>0</v>
      </c>
      <c r="BE76" s="8">
        <f>_xlfn.IFNA(VLOOKUP(SPECIES!BM99,Sheet1!$B$9:$C$13,2,FALSE),0)*$I76</f>
        <v>0</v>
      </c>
      <c r="BF76" s="8">
        <f>_xlfn.IFNA(VLOOKUP(SPECIES!BN99,Sheet1!$B$9:$C$13,2,FALSE),0)*$I76</f>
        <v>0</v>
      </c>
      <c r="BG76" s="89">
        <f>_xlfn.IFNA(VLOOKUP(SPECIES!BO99,Sheet1!$B$9:$C$13,2,FALSE),0)*$I76</f>
        <v>0</v>
      </c>
    </row>
    <row r="77" spans="8:59">
      <c r="H77" s="130"/>
      <c r="I77" s="89">
        <f>IF(SPECIES!C100="x",9,IF(SPECIES!D100="x",3,IF(SPECIES!E100="x",1,"")))</f>
        <v>3</v>
      </c>
      <c r="J77" s="88">
        <f>_xlfn.IFNA(VLOOKUP(SPECIES!R100,Sheet1!$B$9:$C$13,2,FALSE),0)*$I77</f>
        <v>0</v>
      </c>
      <c r="K77" s="8">
        <f>_xlfn.IFNA(VLOOKUP(SPECIES!S100,Sheet1!$B$9:$C$13,2,FALSE),0)*$I77</f>
        <v>0</v>
      </c>
      <c r="L77" s="8">
        <f>_xlfn.IFNA(VLOOKUP(SPECIES!T100,Sheet1!$B$9:$C$13,2,FALSE),0)*$I77</f>
        <v>0</v>
      </c>
      <c r="M77" s="8">
        <f>_xlfn.IFNA(VLOOKUP(SPECIES!U100,Sheet1!$B$9:$C$13,2,FALSE),0)*$I77</f>
        <v>0</v>
      </c>
      <c r="N77" s="8">
        <f>_xlfn.IFNA(VLOOKUP(SPECIES!V100,Sheet1!$B$9:$C$13,2,FALSE),0)*$I77</f>
        <v>0</v>
      </c>
      <c r="O77" s="8">
        <f>_xlfn.IFNA(VLOOKUP(SPECIES!W100,Sheet1!$B$9:$C$13,2,FALSE),0)*$I77</f>
        <v>0</v>
      </c>
      <c r="P77" s="8">
        <f>_xlfn.IFNA(VLOOKUP(SPECIES!X100,Sheet1!$B$9:$C$13,2,FALSE),0)*$I77</f>
        <v>0</v>
      </c>
      <c r="Q77" s="8">
        <f>_xlfn.IFNA(VLOOKUP(SPECIES!Y100,Sheet1!$B$9:$C$13,2,FALSE),0)*$I77</f>
        <v>0</v>
      </c>
      <c r="R77" s="8">
        <f>_xlfn.IFNA(VLOOKUP(SPECIES!Z100,Sheet1!$B$9:$C$13,2,FALSE),0)*$I77</f>
        <v>0</v>
      </c>
      <c r="S77" s="8">
        <f>_xlfn.IFNA(VLOOKUP(SPECIES!AA100,Sheet1!$B$9:$C$13,2,FALSE),0)*$I77</f>
        <v>0</v>
      </c>
      <c r="T77" s="8">
        <f>_xlfn.IFNA(VLOOKUP(SPECIES!AB100,Sheet1!$B$9:$C$13,2,FALSE),0)*$I77</f>
        <v>0</v>
      </c>
      <c r="U77" s="8">
        <f>_xlfn.IFNA(VLOOKUP(SPECIES!AC100,Sheet1!$B$9:$C$13,2,FALSE),0)*$I77</f>
        <v>0</v>
      </c>
      <c r="V77" s="8">
        <f>_xlfn.IFNA(VLOOKUP(SPECIES!AD100,Sheet1!$B$9:$C$13,2,FALSE),0)*$I77</f>
        <v>0</v>
      </c>
      <c r="W77" s="8">
        <f>_xlfn.IFNA(VLOOKUP(SPECIES!AE100,Sheet1!$B$9:$C$13,2,FALSE),0)*$I77</f>
        <v>0</v>
      </c>
      <c r="X77" s="8">
        <f>_xlfn.IFNA(VLOOKUP(SPECIES!AF100,Sheet1!$B$9:$C$13,2,FALSE),0)*$I77</f>
        <v>0</v>
      </c>
      <c r="Y77" s="8">
        <f>_xlfn.IFNA(VLOOKUP(SPECIES!AG100,Sheet1!$B$9:$C$13,2,FALSE),0)*$I77</f>
        <v>0</v>
      </c>
      <c r="Z77" s="8">
        <f>_xlfn.IFNA(VLOOKUP(SPECIES!AH100,Sheet1!$B$9:$C$13,2,FALSE),0)*$I77</f>
        <v>0</v>
      </c>
      <c r="AA77" s="8">
        <f>_xlfn.IFNA(VLOOKUP(SPECIES!AI100,Sheet1!$B$9:$C$13,2,FALSE),0)*$I77</f>
        <v>0</v>
      </c>
      <c r="AB77" s="8">
        <f>_xlfn.IFNA(VLOOKUP(SPECIES!AJ100,Sheet1!$B$9:$C$13,2,FALSE),0)*$I77</f>
        <v>0</v>
      </c>
      <c r="AC77" s="8">
        <f>_xlfn.IFNA(VLOOKUP(SPECIES!AK100,Sheet1!$B$9:$C$13,2,FALSE),0)*$I77</f>
        <v>0</v>
      </c>
      <c r="AD77" s="8">
        <f>_xlfn.IFNA(VLOOKUP(SPECIES!AL100,Sheet1!$B$9:$C$13,2,FALSE),0)*$I77</f>
        <v>0</v>
      </c>
      <c r="AE77" s="8">
        <f>_xlfn.IFNA(VLOOKUP(SPECIES!AM100,Sheet1!$B$9:$C$13,2,FALSE),0)*$I77</f>
        <v>0</v>
      </c>
      <c r="AF77" s="8">
        <f>_xlfn.IFNA(VLOOKUP(SPECIES!AN100,Sheet1!$B$9:$C$13,2,FALSE),0)*$I77</f>
        <v>0</v>
      </c>
      <c r="AG77" s="8">
        <f>_xlfn.IFNA(VLOOKUP(SPECIES!AO100,Sheet1!$B$9:$C$13,2,FALSE),0)*$I77</f>
        <v>0</v>
      </c>
      <c r="AH77" s="8">
        <f>_xlfn.IFNA(VLOOKUP(SPECIES!AP100,Sheet1!$B$9:$C$13,2,FALSE),0)*$I77</f>
        <v>0</v>
      </c>
      <c r="AI77" s="8">
        <f>_xlfn.IFNA(VLOOKUP(SPECIES!AQ100,Sheet1!$B$9:$C$13,2,FALSE),0)*$I77</f>
        <v>0</v>
      </c>
      <c r="AJ77" s="8">
        <f>_xlfn.IFNA(VLOOKUP(SPECIES!AR100,Sheet1!$B$9:$C$13,2,FALSE),0)*$I77</f>
        <v>0</v>
      </c>
      <c r="AK77" s="8">
        <f>_xlfn.IFNA(VLOOKUP(SPECIES!AS100,Sheet1!$B$9:$C$13,2,FALSE),0)*$I77</f>
        <v>0</v>
      </c>
      <c r="AL77" s="8">
        <f>_xlfn.IFNA(VLOOKUP(SPECIES!AT100,Sheet1!$B$9:$C$13,2,FALSE),0)*$I77</f>
        <v>0</v>
      </c>
      <c r="AM77" s="8">
        <f>_xlfn.IFNA(VLOOKUP(SPECIES!AU100,Sheet1!$B$9:$C$13,2,FALSE),0)*$I77</f>
        <v>0</v>
      </c>
      <c r="AN77" s="8">
        <f>_xlfn.IFNA(VLOOKUP(SPECIES!AV100,Sheet1!$B$9:$C$13,2,FALSE),0)*$I77</f>
        <v>0</v>
      </c>
      <c r="AO77" s="8">
        <f>_xlfn.IFNA(VLOOKUP(SPECIES!AW100,Sheet1!$B$9:$C$13,2,FALSE),0)*$I77</f>
        <v>0</v>
      </c>
      <c r="AP77" s="8">
        <f>_xlfn.IFNA(VLOOKUP(SPECIES!AX100,Sheet1!$B$9:$C$13,2,FALSE),0)*$I77</f>
        <v>0</v>
      </c>
      <c r="AQ77" s="8">
        <f>_xlfn.IFNA(VLOOKUP(SPECIES!AY100,Sheet1!$B$9:$C$13,2,FALSE),0)*$I77</f>
        <v>0</v>
      </c>
      <c r="AR77" s="8">
        <f>_xlfn.IFNA(VLOOKUP(SPECIES!AZ100,Sheet1!$B$9:$C$13,2,FALSE),0)*$I77</f>
        <v>0</v>
      </c>
      <c r="AS77" s="8">
        <f>_xlfn.IFNA(VLOOKUP(SPECIES!BA100,Sheet1!$B$9:$C$13,2,FALSE),0)*$I77</f>
        <v>0</v>
      </c>
      <c r="AT77" s="8">
        <f>_xlfn.IFNA(VLOOKUP(SPECIES!BB100,Sheet1!$B$9:$C$13,2,FALSE),0)*$I77</f>
        <v>0</v>
      </c>
      <c r="AU77" s="8">
        <f>_xlfn.IFNA(VLOOKUP(SPECIES!BC100,Sheet1!$B$9:$C$13,2,FALSE),0)*$I77</f>
        <v>0</v>
      </c>
      <c r="AV77" s="8">
        <f>_xlfn.IFNA(VLOOKUP(SPECIES!BD100,Sheet1!$B$9:$C$13,2,FALSE),0)*$I77</f>
        <v>0</v>
      </c>
      <c r="AW77" s="8">
        <f>_xlfn.IFNA(VLOOKUP(SPECIES!BE100,Sheet1!$B$9:$C$13,2,FALSE),0)*$I77</f>
        <v>0</v>
      </c>
      <c r="AX77" s="8">
        <f>_xlfn.IFNA(VLOOKUP(SPECIES!BF100,Sheet1!$B$9:$C$13,2,FALSE),0)*$I77</f>
        <v>0</v>
      </c>
      <c r="AY77" s="8">
        <f>_xlfn.IFNA(VLOOKUP(SPECIES!BG100,Sheet1!$B$9:$C$13,2,FALSE),0)*$I77</f>
        <v>0</v>
      </c>
      <c r="AZ77" s="8">
        <f>_xlfn.IFNA(VLOOKUP(SPECIES!BH100,Sheet1!$B$9:$C$13,2,FALSE),0)*$I77</f>
        <v>0</v>
      </c>
      <c r="BA77" s="8">
        <f>_xlfn.IFNA(VLOOKUP(SPECIES!BI100,Sheet1!$B$9:$C$13,2,FALSE),0)*$I77</f>
        <v>0</v>
      </c>
      <c r="BB77" s="8">
        <f>_xlfn.IFNA(VLOOKUP(SPECIES!BJ100,Sheet1!$B$9:$C$13,2,FALSE),0)*$I77</f>
        <v>0</v>
      </c>
      <c r="BC77" s="8">
        <f>_xlfn.IFNA(VLOOKUP(SPECIES!BK100,Sheet1!$B$9:$C$13,2,FALSE),0)*$I77</f>
        <v>0</v>
      </c>
      <c r="BD77" s="8">
        <f>_xlfn.IFNA(VLOOKUP(SPECIES!BL100,Sheet1!$B$9:$C$13,2,FALSE),0)*$I77</f>
        <v>0</v>
      </c>
      <c r="BE77" s="8">
        <f>_xlfn.IFNA(VLOOKUP(SPECIES!BM100,Sheet1!$B$9:$C$13,2,FALSE),0)*$I77</f>
        <v>0</v>
      </c>
      <c r="BF77" s="8">
        <f>_xlfn.IFNA(VLOOKUP(SPECIES!BN100,Sheet1!$B$9:$C$13,2,FALSE),0)*$I77</f>
        <v>0</v>
      </c>
      <c r="BG77" s="89">
        <f>_xlfn.IFNA(VLOOKUP(SPECIES!BO100,Sheet1!$B$9:$C$13,2,FALSE),0)*$I77</f>
        <v>0</v>
      </c>
    </row>
    <row r="78" spans="8:59">
      <c r="H78" s="130"/>
      <c r="I78" s="89">
        <f>IF(SPECIES!C101="x",9,IF(SPECIES!D101="x",3,IF(SPECIES!E101="x",1,"")))</f>
        <v>3</v>
      </c>
      <c r="J78" s="88">
        <f>_xlfn.IFNA(VLOOKUP(SPECIES!R101,Sheet1!$B$9:$C$13,2,FALSE),0)*$I78</f>
        <v>0</v>
      </c>
      <c r="K78" s="8">
        <f>_xlfn.IFNA(VLOOKUP(SPECIES!S101,Sheet1!$B$9:$C$13,2,FALSE),0)*$I78</f>
        <v>0</v>
      </c>
      <c r="L78" s="8">
        <f>_xlfn.IFNA(VLOOKUP(SPECIES!T101,Sheet1!$B$9:$C$13,2,FALSE),0)*$I78</f>
        <v>0</v>
      </c>
      <c r="M78" s="8">
        <f>_xlfn.IFNA(VLOOKUP(SPECIES!U101,Sheet1!$B$9:$C$13,2,FALSE),0)*$I78</f>
        <v>0</v>
      </c>
      <c r="N78" s="8">
        <f>_xlfn.IFNA(VLOOKUP(SPECIES!V101,Sheet1!$B$9:$C$13,2,FALSE),0)*$I78</f>
        <v>0</v>
      </c>
      <c r="O78" s="8">
        <f>_xlfn.IFNA(VLOOKUP(SPECIES!W101,Sheet1!$B$9:$C$13,2,FALSE),0)*$I78</f>
        <v>0</v>
      </c>
      <c r="P78" s="8">
        <f>_xlfn.IFNA(VLOOKUP(SPECIES!X101,Sheet1!$B$9:$C$13,2,FALSE),0)*$I78</f>
        <v>0</v>
      </c>
      <c r="Q78" s="8">
        <f>_xlfn.IFNA(VLOOKUP(SPECIES!Y101,Sheet1!$B$9:$C$13,2,FALSE),0)*$I78</f>
        <v>0</v>
      </c>
      <c r="R78" s="8">
        <f>_xlfn.IFNA(VLOOKUP(SPECIES!Z101,Sheet1!$B$9:$C$13,2,FALSE),0)*$I78</f>
        <v>0</v>
      </c>
      <c r="S78" s="8">
        <f>_xlfn.IFNA(VLOOKUP(SPECIES!AA101,Sheet1!$B$9:$C$13,2,FALSE),0)*$I78</f>
        <v>0</v>
      </c>
      <c r="T78" s="8">
        <f>_xlfn.IFNA(VLOOKUP(SPECIES!AB101,Sheet1!$B$9:$C$13,2,FALSE),0)*$I78</f>
        <v>0</v>
      </c>
      <c r="U78" s="8">
        <f>_xlfn.IFNA(VLOOKUP(SPECIES!AC101,Sheet1!$B$9:$C$13,2,FALSE),0)*$I78</f>
        <v>0</v>
      </c>
      <c r="V78" s="8">
        <f>_xlfn.IFNA(VLOOKUP(SPECIES!AD101,Sheet1!$B$9:$C$13,2,FALSE),0)*$I78</f>
        <v>0</v>
      </c>
      <c r="W78" s="8">
        <f>_xlfn.IFNA(VLOOKUP(SPECIES!AE101,Sheet1!$B$9:$C$13,2,FALSE),0)*$I78</f>
        <v>0</v>
      </c>
      <c r="X78" s="8">
        <f>_xlfn.IFNA(VLOOKUP(SPECIES!AF101,Sheet1!$B$9:$C$13,2,FALSE),0)*$I78</f>
        <v>0</v>
      </c>
      <c r="Y78" s="8">
        <f>_xlfn.IFNA(VLOOKUP(SPECIES!AG101,Sheet1!$B$9:$C$13,2,FALSE),0)*$I78</f>
        <v>0</v>
      </c>
      <c r="Z78" s="8">
        <f>_xlfn.IFNA(VLOOKUP(SPECIES!AH101,Sheet1!$B$9:$C$13,2,FALSE),0)*$I78</f>
        <v>0</v>
      </c>
      <c r="AA78" s="8">
        <f>_xlfn.IFNA(VLOOKUP(SPECIES!AI101,Sheet1!$B$9:$C$13,2,FALSE),0)*$I78</f>
        <v>0</v>
      </c>
      <c r="AB78" s="8">
        <f>_xlfn.IFNA(VLOOKUP(SPECIES!AJ101,Sheet1!$B$9:$C$13,2,FALSE),0)*$I78</f>
        <v>0</v>
      </c>
      <c r="AC78" s="8">
        <f>_xlfn.IFNA(VLOOKUP(SPECIES!AK101,Sheet1!$B$9:$C$13,2,FALSE),0)*$I78</f>
        <v>0</v>
      </c>
      <c r="AD78" s="8">
        <f>_xlfn.IFNA(VLOOKUP(SPECIES!AL101,Sheet1!$B$9:$C$13,2,FALSE),0)*$I78</f>
        <v>0</v>
      </c>
      <c r="AE78" s="8">
        <f>_xlfn.IFNA(VLOOKUP(SPECIES!AM101,Sheet1!$B$9:$C$13,2,FALSE),0)*$I78</f>
        <v>0</v>
      </c>
      <c r="AF78" s="8">
        <f>_xlfn.IFNA(VLOOKUP(SPECIES!AN101,Sheet1!$B$9:$C$13,2,FALSE),0)*$I78</f>
        <v>0</v>
      </c>
      <c r="AG78" s="8">
        <f>_xlfn.IFNA(VLOOKUP(SPECIES!AO101,Sheet1!$B$9:$C$13,2,FALSE),0)*$I78</f>
        <v>0</v>
      </c>
      <c r="AH78" s="8">
        <f>_xlfn.IFNA(VLOOKUP(SPECIES!AP101,Sheet1!$B$9:$C$13,2,FALSE),0)*$I78</f>
        <v>0</v>
      </c>
      <c r="AI78" s="8">
        <f>_xlfn.IFNA(VLOOKUP(SPECIES!AQ101,Sheet1!$B$9:$C$13,2,FALSE),0)*$I78</f>
        <v>0</v>
      </c>
      <c r="AJ78" s="8">
        <f>_xlfn.IFNA(VLOOKUP(SPECIES!AR101,Sheet1!$B$9:$C$13,2,FALSE),0)*$I78</f>
        <v>0</v>
      </c>
      <c r="AK78" s="8">
        <f>_xlfn.IFNA(VLOOKUP(SPECIES!AS101,Sheet1!$B$9:$C$13,2,FALSE),0)*$I78</f>
        <v>0</v>
      </c>
      <c r="AL78" s="8">
        <f>_xlfn.IFNA(VLOOKUP(SPECIES!AT101,Sheet1!$B$9:$C$13,2,FALSE),0)*$I78</f>
        <v>0</v>
      </c>
      <c r="AM78" s="8">
        <f>_xlfn.IFNA(VLOOKUP(SPECIES!AU101,Sheet1!$B$9:$C$13,2,FALSE),0)*$I78</f>
        <v>0</v>
      </c>
      <c r="AN78" s="8">
        <f>_xlfn.IFNA(VLOOKUP(SPECIES!AV101,Sheet1!$B$9:$C$13,2,FALSE),0)*$I78</f>
        <v>0</v>
      </c>
      <c r="AO78" s="8">
        <f>_xlfn.IFNA(VLOOKUP(SPECIES!AW101,Sheet1!$B$9:$C$13,2,FALSE),0)*$I78</f>
        <v>0</v>
      </c>
      <c r="AP78" s="8">
        <f>_xlfn.IFNA(VLOOKUP(SPECIES!AX101,Sheet1!$B$9:$C$13,2,FALSE),0)*$I78</f>
        <v>0</v>
      </c>
      <c r="AQ78" s="8">
        <f>_xlfn.IFNA(VLOOKUP(SPECIES!AY101,Sheet1!$B$9:$C$13,2,FALSE),0)*$I78</f>
        <v>0</v>
      </c>
      <c r="AR78" s="8">
        <f>_xlfn.IFNA(VLOOKUP(SPECIES!AZ101,Sheet1!$B$9:$C$13,2,FALSE),0)*$I78</f>
        <v>0</v>
      </c>
      <c r="AS78" s="8">
        <f>_xlfn.IFNA(VLOOKUP(SPECIES!BA101,Sheet1!$B$9:$C$13,2,FALSE),0)*$I78</f>
        <v>0</v>
      </c>
      <c r="AT78" s="8">
        <f>_xlfn.IFNA(VLOOKUP(SPECIES!BB101,Sheet1!$B$9:$C$13,2,FALSE),0)*$I78</f>
        <v>0</v>
      </c>
      <c r="AU78" s="8">
        <f>_xlfn.IFNA(VLOOKUP(SPECIES!BC101,Sheet1!$B$9:$C$13,2,FALSE),0)*$I78</f>
        <v>0</v>
      </c>
      <c r="AV78" s="8">
        <f>_xlfn.IFNA(VLOOKUP(SPECIES!BD101,Sheet1!$B$9:$C$13,2,FALSE),0)*$I78</f>
        <v>0</v>
      </c>
      <c r="AW78" s="8">
        <f>_xlfn.IFNA(VLOOKUP(SPECIES!BE101,Sheet1!$B$9:$C$13,2,FALSE),0)*$I78</f>
        <v>0</v>
      </c>
      <c r="AX78" s="8">
        <f>_xlfn.IFNA(VLOOKUP(SPECIES!BF101,Sheet1!$B$9:$C$13,2,FALSE),0)*$I78</f>
        <v>0</v>
      </c>
      <c r="AY78" s="8">
        <f>_xlfn.IFNA(VLOOKUP(SPECIES!BG101,Sheet1!$B$9:$C$13,2,FALSE),0)*$I78</f>
        <v>0</v>
      </c>
      <c r="AZ78" s="8">
        <f>_xlfn.IFNA(VLOOKUP(SPECIES!BH101,Sheet1!$B$9:$C$13,2,FALSE),0)*$I78</f>
        <v>0</v>
      </c>
      <c r="BA78" s="8">
        <f>_xlfn.IFNA(VLOOKUP(SPECIES!BI101,Sheet1!$B$9:$C$13,2,FALSE),0)*$I78</f>
        <v>0</v>
      </c>
      <c r="BB78" s="8">
        <f>_xlfn.IFNA(VLOOKUP(SPECIES!BJ101,Sheet1!$B$9:$C$13,2,FALSE),0)*$I78</f>
        <v>0</v>
      </c>
      <c r="BC78" s="8">
        <f>_xlfn.IFNA(VLOOKUP(SPECIES!BK101,Sheet1!$B$9:$C$13,2,FALSE),0)*$I78</f>
        <v>0</v>
      </c>
      <c r="BD78" s="8">
        <f>_xlfn.IFNA(VLOOKUP(SPECIES!BL101,Sheet1!$B$9:$C$13,2,FALSE),0)*$I78</f>
        <v>0</v>
      </c>
      <c r="BE78" s="8">
        <f>_xlfn.IFNA(VLOOKUP(SPECIES!BM101,Sheet1!$B$9:$C$13,2,FALSE),0)*$I78</f>
        <v>0</v>
      </c>
      <c r="BF78" s="8">
        <f>_xlfn.IFNA(VLOOKUP(SPECIES!BN101,Sheet1!$B$9:$C$13,2,FALSE),0)*$I78</f>
        <v>0</v>
      </c>
      <c r="BG78" s="89">
        <f>_xlfn.IFNA(VLOOKUP(SPECIES!BO101,Sheet1!$B$9:$C$13,2,FALSE),0)*$I78</f>
        <v>0</v>
      </c>
    </row>
    <row r="79" spans="8:59">
      <c r="H79" s="130"/>
      <c r="I79" s="89">
        <f>IF(SPECIES!C102="x",9,IF(SPECIES!D102="x",3,IF(SPECIES!E102="x",1,"")))</f>
        <v>3</v>
      </c>
      <c r="J79" s="88">
        <f>_xlfn.IFNA(VLOOKUP(SPECIES!R102,Sheet1!$B$9:$C$13,2,FALSE),0)*$I79</f>
        <v>0</v>
      </c>
      <c r="K79" s="8">
        <f>_xlfn.IFNA(VLOOKUP(SPECIES!S102,Sheet1!$B$9:$C$13,2,FALSE),0)*$I79</f>
        <v>0</v>
      </c>
      <c r="L79" s="8">
        <f>_xlfn.IFNA(VLOOKUP(SPECIES!T102,Sheet1!$B$9:$C$13,2,FALSE),0)*$I79</f>
        <v>0</v>
      </c>
      <c r="M79" s="8">
        <f>_xlfn.IFNA(VLOOKUP(SPECIES!U102,Sheet1!$B$9:$C$13,2,FALSE),0)*$I79</f>
        <v>0</v>
      </c>
      <c r="N79" s="8">
        <f>_xlfn.IFNA(VLOOKUP(SPECIES!V102,Sheet1!$B$9:$C$13,2,FALSE),0)*$I79</f>
        <v>0</v>
      </c>
      <c r="O79" s="8">
        <f>_xlfn.IFNA(VLOOKUP(SPECIES!W102,Sheet1!$B$9:$C$13,2,FALSE),0)*$I79</f>
        <v>0</v>
      </c>
      <c r="P79" s="8">
        <f>_xlfn.IFNA(VLOOKUP(SPECIES!X102,Sheet1!$B$9:$C$13,2,FALSE),0)*$I79</f>
        <v>0</v>
      </c>
      <c r="Q79" s="8">
        <f>_xlfn.IFNA(VLOOKUP(SPECIES!Y102,Sheet1!$B$9:$C$13,2,FALSE),0)*$I79</f>
        <v>0</v>
      </c>
      <c r="R79" s="8">
        <f>_xlfn.IFNA(VLOOKUP(SPECIES!Z102,Sheet1!$B$9:$C$13,2,FALSE),0)*$I79</f>
        <v>0</v>
      </c>
      <c r="S79" s="8">
        <f>_xlfn.IFNA(VLOOKUP(SPECIES!AA102,Sheet1!$B$9:$C$13,2,FALSE),0)*$I79</f>
        <v>0</v>
      </c>
      <c r="T79" s="8">
        <f>_xlfn.IFNA(VLOOKUP(SPECIES!AB102,Sheet1!$B$9:$C$13,2,FALSE),0)*$I79</f>
        <v>0</v>
      </c>
      <c r="U79" s="8">
        <f>_xlfn.IFNA(VLOOKUP(SPECIES!AC102,Sheet1!$B$9:$C$13,2,FALSE),0)*$I79</f>
        <v>0</v>
      </c>
      <c r="V79" s="8">
        <f>_xlfn.IFNA(VLOOKUP(SPECIES!AD102,Sheet1!$B$9:$C$13,2,FALSE),0)*$I79</f>
        <v>0</v>
      </c>
      <c r="W79" s="8">
        <f>_xlfn.IFNA(VLOOKUP(SPECIES!AE102,Sheet1!$B$9:$C$13,2,FALSE),0)*$I79</f>
        <v>0</v>
      </c>
      <c r="X79" s="8">
        <f>_xlfn.IFNA(VLOOKUP(SPECIES!AF102,Sheet1!$B$9:$C$13,2,FALSE),0)*$I79</f>
        <v>0</v>
      </c>
      <c r="Y79" s="8">
        <f>_xlfn.IFNA(VLOOKUP(SPECIES!AG102,Sheet1!$B$9:$C$13,2,FALSE),0)*$I79</f>
        <v>0</v>
      </c>
      <c r="Z79" s="8">
        <f>_xlfn.IFNA(VLOOKUP(SPECIES!AH102,Sheet1!$B$9:$C$13,2,FALSE),0)*$I79</f>
        <v>0</v>
      </c>
      <c r="AA79" s="8">
        <f>_xlfn.IFNA(VLOOKUP(SPECIES!AI102,Sheet1!$B$9:$C$13,2,FALSE),0)*$I79</f>
        <v>0</v>
      </c>
      <c r="AB79" s="8">
        <f>_xlfn.IFNA(VLOOKUP(SPECIES!AJ102,Sheet1!$B$9:$C$13,2,FALSE),0)*$I79</f>
        <v>0</v>
      </c>
      <c r="AC79" s="8">
        <f>_xlfn.IFNA(VLOOKUP(SPECIES!AK102,Sheet1!$B$9:$C$13,2,FALSE),0)*$I79</f>
        <v>0</v>
      </c>
      <c r="AD79" s="8">
        <f>_xlfn.IFNA(VLOOKUP(SPECIES!AL102,Sheet1!$B$9:$C$13,2,FALSE),0)*$I79</f>
        <v>0</v>
      </c>
      <c r="AE79" s="8">
        <f>_xlfn.IFNA(VLOOKUP(SPECIES!AM102,Sheet1!$B$9:$C$13,2,FALSE),0)*$I79</f>
        <v>0</v>
      </c>
      <c r="AF79" s="8">
        <f>_xlfn.IFNA(VLOOKUP(SPECIES!AN102,Sheet1!$B$9:$C$13,2,FALSE),0)*$I79</f>
        <v>0</v>
      </c>
      <c r="AG79" s="8">
        <f>_xlfn.IFNA(VLOOKUP(SPECIES!AO102,Sheet1!$B$9:$C$13,2,FALSE),0)*$I79</f>
        <v>0</v>
      </c>
      <c r="AH79" s="8">
        <f>_xlfn.IFNA(VLOOKUP(SPECIES!AP102,Sheet1!$B$9:$C$13,2,FALSE),0)*$I79</f>
        <v>0</v>
      </c>
      <c r="AI79" s="8">
        <f>_xlfn.IFNA(VLOOKUP(SPECIES!AQ102,Sheet1!$B$9:$C$13,2,FALSE),0)*$I79</f>
        <v>0</v>
      </c>
      <c r="AJ79" s="8">
        <f>_xlfn.IFNA(VLOOKUP(SPECIES!AR102,Sheet1!$B$9:$C$13,2,FALSE),0)*$I79</f>
        <v>0</v>
      </c>
      <c r="AK79" s="8">
        <f>_xlfn.IFNA(VLOOKUP(SPECIES!AS102,Sheet1!$B$9:$C$13,2,FALSE),0)*$I79</f>
        <v>0</v>
      </c>
      <c r="AL79" s="8">
        <f>_xlfn.IFNA(VLOOKUP(SPECIES!AT102,Sheet1!$B$9:$C$13,2,FALSE),0)*$I79</f>
        <v>0</v>
      </c>
      <c r="AM79" s="8">
        <f>_xlfn.IFNA(VLOOKUP(SPECIES!AU102,Sheet1!$B$9:$C$13,2,FALSE),0)*$I79</f>
        <v>0</v>
      </c>
      <c r="AN79" s="8">
        <f>_xlfn.IFNA(VLOOKUP(SPECIES!AV102,Sheet1!$B$9:$C$13,2,FALSE),0)*$I79</f>
        <v>0</v>
      </c>
      <c r="AO79" s="8">
        <f>_xlfn.IFNA(VLOOKUP(SPECIES!AW102,Sheet1!$B$9:$C$13,2,FALSE),0)*$I79</f>
        <v>0</v>
      </c>
      <c r="AP79" s="8">
        <f>_xlfn.IFNA(VLOOKUP(SPECIES!AX102,Sheet1!$B$9:$C$13,2,FALSE),0)*$I79</f>
        <v>0</v>
      </c>
      <c r="AQ79" s="8">
        <f>_xlfn.IFNA(VLOOKUP(SPECIES!AY102,Sheet1!$B$9:$C$13,2,FALSE),0)*$I79</f>
        <v>0</v>
      </c>
      <c r="AR79" s="8">
        <f>_xlfn.IFNA(VLOOKUP(SPECIES!AZ102,Sheet1!$B$9:$C$13,2,FALSE),0)*$I79</f>
        <v>0</v>
      </c>
      <c r="AS79" s="8">
        <f>_xlfn.IFNA(VLOOKUP(SPECIES!BA102,Sheet1!$B$9:$C$13,2,FALSE),0)*$I79</f>
        <v>0</v>
      </c>
      <c r="AT79" s="8">
        <f>_xlfn.IFNA(VLOOKUP(SPECIES!BB102,Sheet1!$B$9:$C$13,2,FALSE),0)*$I79</f>
        <v>0</v>
      </c>
      <c r="AU79" s="8">
        <f>_xlfn.IFNA(VLOOKUP(SPECIES!BC102,Sheet1!$B$9:$C$13,2,FALSE),0)*$I79</f>
        <v>0</v>
      </c>
      <c r="AV79" s="8">
        <f>_xlfn.IFNA(VLOOKUP(SPECIES!BD102,Sheet1!$B$9:$C$13,2,FALSE),0)*$I79</f>
        <v>0</v>
      </c>
      <c r="AW79" s="8">
        <f>_xlfn.IFNA(VLOOKUP(SPECIES!BE102,Sheet1!$B$9:$C$13,2,FALSE),0)*$I79</f>
        <v>0</v>
      </c>
      <c r="AX79" s="8">
        <f>_xlfn.IFNA(VLOOKUP(SPECIES!BF102,Sheet1!$B$9:$C$13,2,FALSE),0)*$I79</f>
        <v>0</v>
      </c>
      <c r="AY79" s="8">
        <f>_xlfn.IFNA(VLOOKUP(SPECIES!BG102,Sheet1!$B$9:$C$13,2,FALSE),0)*$I79</f>
        <v>0</v>
      </c>
      <c r="AZ79" s="8">
        <f>_xlfn.IFNA(VLOOKUP(SPECIES!BH102,Sheet1!$B$9:$C$13,2,FALSE),0)*$I79</f>
        <v>0</v>
      </c>
      <c r="BA79" s="8">
        <f>_xlfn.IFNA(VLOOKUP(SPECIES!BI102,Sheet1!$B$9:$C$13,2,FALSE),0)*$I79</f>
        <v>0</v>
      </c>
      <c r="BB79" s="8">
        <f>_xlfn.IFNA(VLOOKUP(SPECIES!BJ102,Sheet1!$B$9:$C$13,2,FALSE),0)*$I79</f>
        <v>0</v>
      </c>
      <c r="BC79" s="8">
        <f>_xlfn.IFNA(VLOOKUP(SPECIES!BK102,Sheet1!$B$9:$C$13,2,FALSE),0)*$I79</f>
        <v>0</v>
      </c>
      <c r="BD79" s="8">
        <f>_xlfn.IFNA(VLOOKUP(SPECIES!BL102,Sheet1!$B$9:$C$13,2,FALSE),0)*$I79</f>
        <v>0</v>
      </c>
      <c r="BE79" s="8">
        <f>_xlfn.IFNA(VLOOKUP(SPECIES!BM102,Sheet1!$B$9:$C$13,2,FALSE),0)*$I79</f>
        <v>0</v>
      </c>
      <c r="BF79" s="8">
        <f>_xlfn.IFNA(VLOOKUP(SPECIES!BN102,Sheet1!$B$9:$C$13,2,FALSE),0)*$I79</f>
        <v>0</v>
      </c>
      <c r="BG79" s="89">
        <f>_xlfn.IFNA(VLOOKUP(SPECIES!BO102,Sheet1!$B$9:$C$13,2,FALSE),0)*$I79</f>
        <v>0</v>
      </c>
    </row>
    <row r="80" spans="8:59">
      <c r="H80" s="130"/>
      <c r="I80" s="89">
        <f>IF(SPECIES!C103="x",9,IF(SPECIES!D103="x",3,IF(SPECIES!E103="x",1,"")))</f>
        <v>1</v>
      </c>
      <c r="J80" s="88">
        <f>_xlfn.IFNA(VLOOKUP(SPECIES!R103,Sheet1!$B$9:$C$13,2,FALSE),0)*$I80</f>
        <v>0</v>
      </c>
      <c r="K80" s="8">
        <f>_xlfn.IFNA(VLOOKUP(SPECIES!S103,Sheet1!$B$9:$C$13,2,FALSE),0)*$I80</f>
        <v>0</v>
      </c>
      <c r="L80" s="8">
        <f>_xlfn.IFNA(VLOOKUP(SPECIES!T103,Sheet1!$B$9:$C$13,2,FALSE),0)*$I80</f>
        <v>0</v>
      </c>
      <c r="M80" s="8">
        <f>_xlfn.IFNA(VLOOKUP(SPECIES!U103,Sheet1!$B$9:$C$13,2,FALSE),0)*$I80</f>
        <v>0</v>
      </c>
      <c r="N80" s="8">
        <f>_xlfn.IFNA(VLOOKUP(SPECIES!V103,Sheet1!$B$9:$C$13,2,FALSE),0)*$I80</f>
        <v>0</v>
      </c>
      <c r="O80" s="8">
        <f>_xlfn.IFNA(VLOOKUP(SPECIES!W103,Sheet1!$B$9:$C$13,2,FALSE),0)*$I80</f>
        <v>0</v>
      </c>
      <c r="P80" s="8">
        <f>_xlfn.IFNA(VLOOKUP(SPECIES!X103,Sheet1!$B$9:$C$13,2,FALSE),0)*$I80</f>
        <v>0</v>
      </c>
      <c r="Q80" s="8">
        <f>_xlfn.IFNA(VLOOKUP(SPECIES!Y103,Sheet1!$B$9:$C$13,2,FALSE),0)*$I80</f>
        <v>0</v>
      </c>
      <c r="R80" s="8">
        <f>_xlfn.IFNA(VLOOKUP(SPECIES!Z103,Sheet1!$B$9:$C$13,2,FALSE),0)*$I80</f>
        <v>0</v>
      </c>
      <c r="S80" s="8">
        <f>_xlfn.IFNA(VLOOKUP(SPECIES!AA103,Sheet1!$B$9:$C$13,2,FALSE),0)*$I80</f>
        <v>0</v>
      </c>
      <c r="T80" s="8">
        <f>_xlfn.IFNA(VLOOKUP(SPECIES!AB103,Sheet1!$B$9:$C$13,2,FALSE),0)*$I80</f>
        <v>0</v>
      </c>
      <c r="U80" s="8">
        <f>_xlfn.IFNA(VLOOKUP(SPECIES!AC103,Sheet1!$B$9:$C$13,2,FALSE),0)*$I80</f>
        <v>0</v>
      </c>
      <c r="V80" s="8">
        <f>_xlfn.IFNA(VLOOKUP(SPECIES!AD103,Sheet1!$B$9:$C$13,2,FALSE),0)*$I80</f>
        <v>0</v>
      </c>
      <c r="W80" s="8">
        <f>_xlfn.IFNA(VLOOKUP(SPECIES!AE103,Sheet1!$B$9:$C$13,2,FALSE),0)*$I80</f>
        <v>0</v>
      </c>
      <c r="X80" s="8">
        <f>_xlfn.IFNA(VLOOKUP(SPECIES!AF103,Sheet1!$B$9:$C$13,2,FALSE),0)*$I80</f>
        <v>0</v>
      </c>
      <c r="Y80" s="8">
        <f>_xlfn.IFNA(VLOOKUP(SPECIES!AG103,Sheet1!$B$9:$C$13,2,FALSE),0)*$I80</f>
        <v>0</v>
      </c>
      <c r="Z80" s="8">
        <f>_xlfn.IFNA(VLOOKUP(SPECIES!AH103,Sheet1!$B$9:$C$13,2,FALSE),0)*$I80</f>
        <v>0</v>
      </c>
      <c r="AA80" s="8">
        <f>_xlfn.IFNA(VLOOKUP(SPECIES!AI103,Sheet1!$B$9:$C$13,2,FALSE),0)*$I80</f>
        <v>0</v>
      </c>
      <c r="AB80" s="8">
        <f>_xlfn.IFNA(VLOOKUP(SPECIES!AJ103,Sheet1!$B$9:$C$13,2,FALSE),0)*$I80</f>
        <v>0</v>
      </c>
      <c r="AC80" s="8">
        <f>_xlfn.IFNA(VLOOKUP(SPECIES!AK103,Sheet1!$B$9:$C$13,2,FALSE),0)*$I80</f>
        <v>0</v>
      </c>
      <c r="AD80" s="8">
        <f>_xlfn.IFNA(VLOOKUP(SPECIES!AL103,Sheet1!$B$9:$C$13,2,FALSE),0)*$I80</f>
        <v>0</v>
      </c>
      <c r="AE80" s="8">
        <f>_xlfn.IFNA(VLOOKUP(SPECIES!AM103,Sheet1!$B$9:$C$13,2,FALSE),0)*$I80</f>
        <v>0</v>
      </c>
      <c r="AF80" s="8">
        <f>_xlfn.IFNA(VLOOKUP(SPECIES!AN103,Sheet1!$B$9:$C$13,2,FALSE),0)*$I80</f>
        <v>0</v>
      </c>
      <c r="AG80" s="8">
        <f>_xlfn.IFNA(VLOOKUP(SPECIES!AO103,Sheet1!$B$9:$C$13,2,FALSE),0)*$I80</f>
        <v>0</v>
      </c>
      <c r="AH80" s="8">
        <f>_xlfn.IFNA(VLOOKUP(SPECIES!AP103,Sheet1!$B$9:$C$13,2,FALSE),0)*$I80</f>
        <v>0</v>
      </c>
      <c r="AI80" s="8">
        <f>_xlfn.IFNA(VLOOKUP(SPECIES!AQ103,Sheet1!$B$9:$C$13,2,FALSE),0)*$I80</f>
        <v>0</v>
      </c>
      <c r="AJ80" s="8">
        <f>_xlfn.IFNA(VLOOKUP(SPECIES!AR103,Sheet1!$B$9:$C$13,2,FALSE),0)*$I80</f>
        <v>0</v>
      </c>
      <c r="AK80" s="8">
        <f>_xlfn.IFNA(VLOOKUP(SPECIES!AS103,Sheet1!$B$9:$C$13,2,FALSE),0)*$I80</f>
        <v>0</v>
      </c>
      <c r="AL80" s="8">
        <f>_xlfn.IFNA(VLOOKUP(SPECIES!AT103,Sheet1!$B$9:$C$13,2,FALSE),0)*$I80</f>
        <v>0</v>
      </c>
      <c r="AM80" s="8">
        <f>_xlfn.IFNA(VLOOKUP(SPECIES!AU103,Sheet1!$B$9:$C$13,2,FALSE),0)*$I80</f>
        <v>0</v>
      </c>
      <c r="AN80" s="8">
        <f>_xlfn.IFNA(VLOOKUP(SPECIES!AV103,Sheet1!$B$9:$C$13,2,FALSE),0)*$I80</f>
        <v>0</v>
      </c>
      <c r="AO80" s="8">
        <f>_xlfn.IFNA(VLOOKUP(SPECIES!AW103,Sheet1!$B$9:$C$13,2,FALSE),0)*$I80</f>
        <v>0</v>
      </c>
      <c r="AP80" s="8">
        <f>_xlfn.IFNA(VLOOKUP(SPECIES!AX103,Sheet1!$B$9:$C$13,2,FALSE),0)*$I80</f>
        <v>0</v>
      </c>
      <c r="AQ80" s="8">
        <f>_xlfn.IFNA(VLOOKUP(SPECIES!AY103,Sheet1!$B$9:$C$13,2,FALSE),0)*$I80</f>
        <v>0</v>
      </c>
      <c r="AR80" s="8">
        <f>_xlfn.IFNA(VLOOKUP(SPECIES!AZ103,Sheet1!$B$9:$C$13,2,FALSE),0)*$I80</f>
        <v>0</v>
      </c>
      <c r="AS80" s="8">
        <f>_xlfn.IFNA(VLOOKUP(SPECIES!BA103,Sheet1!$B$9:$C$13,2,FALSE),0)*$I80</f>
        <v>0</v>
      </c>
      <c r="AT80" s="8">
        <f>_xlfn.IFNA(VLOOKUP(SPECIES!BB103,Sheet1!$B$9:$C$13,2,FALSE),0)*$I80</f>
        <v>0</v>
      </c>
      <c r="AU80" s="8">
        <f>_xlfn.IFNA(VLOOKUP(SPECIES!BC103,Sheet1!$B$9:$C$13,2,FALSE),0)*$I80</f>
        <v>0</v>
      </c>
      <c r="AV80" s="8">
        <f>_xlfn.IFNA(VLOOKUP(SPECIES!BD103,Sheet1!$B$9:$C$13,2,FALSE),0)*$I80</f>
        <v>0</v>
      </c>
      <c r="AW80" s="8">
        <f>_xlfn.IFNA(VLOOKUP(SPECIES!BE103,Sheet1!$B$9:$C$13,2,FALSE),0)*$I80</f>
        <v>0</v>
      </c>
      <c r="AX80" s="8">
        <f>_xlfn.IFNA(VLOOKUP(SPECIES!BF103,Sheet1!$B$9:$C$13,2,FALSE),0)*$I80</f>
        <v>0</v>
      </c>
      <c r="AY80" s="8">
        <f>_xlfn.IFNA(VLOOKUP(SPECIES!BG103,Sheet1!$B$9:$C$13,2,FALSE),0)*$I80</f>
        <v>0</v>
      </c>
      <c r="AZ80" s="8">
        <f>_xlfn.IFNA(VLOOKUP(SPECIES!BH103,Sheet1!$B$9:$C$13,2,FALSE),0)*$I80</f>
        <v>0</v>
      </c>
      <c r="BA80" s="8">
        <f>_xlfn.IFNA(VLOOKUP(SPECIES!BI103,Sheet1!$B$9:$C$13,2,FALSE),0)*$I80</f>
        <v>0</v>
      </c>
      <c r="BB80" s="8">
        <f>_xlfn.IFNA(VLOOKUP(SPECIES!BJ103,Sheet1!$B$9:$C$13,2,FALSE),0)*$I80</f>
        <v>0</v>
      </c>
      <c r="BC80" s="8">
        <f>_xlfn.IFNA(VLOOKUP(SPECIES!BK103,Sheet1!$B$9:$C$13,2,FALSE),0)*$I80</f>
        <v>0</v>
      </c>
      <c r="BD80" s="8">
        <f>_xlfn.IFNA(VLOOKUP(SPECIES!BL103,Sheet1!$B$9:$C$13,2,FALSE),0)*$I80</f>
        <v>0</v>
      </c>
      <c r="BE80" s="8">
        <f>_xlfn.IFNA(VLOOKUP(SPECIES!BM103,Sheet1!$B$9:$C$13,2,FALSE),0)*$I80</f>
        <v>0</v>
      </c>
      <c r="BF80" s="8">
        <f>_xlfn.IFNA(VLOOKUP(SPECIES!BN103,Sheet1!$B$9:$C$13,2,FALSE),0)*$I80</f>
        <v>0</v>
      </c>
      <c r="BG80" s="89">
        <f>_xlfn.IFNA(VLOOKUP(SPECIES!BO103,Sheet1!$B$9:$C$13,2,FALSE),0)*$I80</f>
        <v>0</v>
      </c>
    </row>
    <row r="81" spans="8:59">
      <c r="H81" s="130"/>
      <c r="I81" s="89">
        <f>IF(SPECIES!C104="x",9,IF(SPECIES!D104="x",3,IF(SPECIES!E104="x",1,"")))</f>
        <v>3</v>
      </c>
      <c r="J81" s="88">
        <f>_xlfn.IFNA(VLOOKUP(SPECIES!R104,Sheet1!$B$9:$C$13,2,FALSE),0)*$I81</f>
        <v>0</v>
      </c>
      <c r="K81" s="8">
        <f>_xlfn.IFNA(VLOOKUP(SPECIES!S104,Sheet1!$B$9:$C$13,2,FALSE),0)*$I81</f>
        <v>0</v>
      </c>
      <c r="L81" s="8">
        <f>_xlfn.IFNA(VLOOKUP(SPECIES!T104,Sheet1!$B$9:$C$13,2,FALSE),0)*$I81</f>
        <v>0</v>
      </c>
      <c r="M81" s="8">
        <f>_xlfn.IFNA(VLOOKUP(SPECIES!U104,Sheet1!$B$9:$C$13,2,FALSE),0)*$I81</f>
        <v>0</v>
      </c>
      <c r="N81" s="8">
        <f>_xlfn.IFNA(VLOOKUP(SPECIES!V104,Sheet1!$B$9:$C$13,2,FALSE),0)*$I81</f>
        <v>0</v>
      </c>
      <c r="O81" s="8">
        <f>_xlfn.IFNA(VLOOKUP(SPECIES!W104,Sheet1!$B$9:$C$13,2,FALSE),0)*$I81</f>
        <v>0</v>
      </c>
      <c r="P81" s="8">
        <f>_xlfn.IFNA(VLOOKUP(SPECIES!X104,Sheet1!$B$9:$C$13,2,FALSE),0)*$I81</f>
        <v>0</v>
      </c>
      <c r="Q81" s="8">
        <f>_xlfn.IFNA(VLOOKUP(SPECIES!Y104,Sheet1!$B$9:$C$13,2,FALSE),0)*$I81</f>
        <v>0</v>
      </c>
      <c r="R81" s="8">
        <f>_xlfn.IFNA(VLOOKUP(SPECIES!Z104,Sheet1!$B$9:$C$13,2,FALSE),0)*$I81</f>
        <v>0</v>
      </c>
      <c r="S81" s="8">
        <f>_xlfn.IFNA(VLOOKUP(SPECIES!AA104,Sheet1!$B$9:$C$13,2,FALSE),0)*$I81</f>
        <v>0</v>
      </c>
      <c r="T81" s="8">
        <f>_xlfn.IFNA(VLOOKUP(SPECIES!AB104,Sheet1!$B$9:$C$13,2,FALSE),0)*$I81</f>
        <v>0</v>
      </c>
      <c r="U81" s="8">
        <f>_xlfn.IFNA(VLOOKUP(SPECIES!AC104,Sheet1!$B$9:$C$13,2,FALSE),0)*$I81</f>
        <v>0</v>
      </c>
      <c r="V81" s="8">
        <f>_xlfn.IFNA(VLOOKUP(SPECIES!AD104,Sheet1!$B$9:$C$13,2,FALSE),0)*$I81</f>
        <v>0</v>
      </c>
      <c r="W81" s="8">
        <f>_xlfn.IFNA(VLOOKUP(SPECIES!AE104,Sheet1!$B$9:$C$13,2,FALSE),0)*$I81</f>
        <v>0</v>
      </c>
      <c r="X81" s="8">
        <f>_xlfn.IFNA(VLOOKUP(SPECIES!AF104,Sheet1!$B$9:$C$13,2,FALSE),0)*$I81</f>
        <v>0</v>
      </c>
      <c r="Y81" s="8">
        <f>_xlfn.IFNA(VLOOKUP(SPECIES!AG104,Sheet1!$B$9:$C$13,2,FALSE),0)*$I81</f>
        <v>0</v>
      </c>
      <c r="Z81" s="8">
        <f>_xlfn.IFNA(VLOOKUP(SPECIES!AH104,Sheet1!$B$9:$C$13,2,FALSE),0)*$I81</f>
        <v>0</v>
      </c>
      <c r="AA81" s="8">
        <f>_xlfn.IFNA(VLOOKUP(SPECIES!AI104,Sheet1!$B$9:$C$13,2,FALSE),0)*$I81</f>
        <v>0</v>
      </c>
      <c r="AB81" s="8">
        <f>_xlfn.IFNA(VLOOKUP(SPECIES!AJ104,Sheet1!$B$9:$C$13,2,FALSE),0)*$I81</f>
        <v>0</v>
      </c>
      <c r="AC81" s="8">
        <f>_xlfn.IFNA(VLOOKUP(SPECIES!AK104,Sheet1!$B$9:$C$13,2,FALSE),0)*$I81</f>
        <v>0</v>
      </c>
      <c r="AD81" s="8">
        <f>_xlfn.IFNA(VLOOKUP(SPECIES!AL104,Sheet1!$B$9:$C$13,2,FALSE),0)*$I81</f>
        <v>0</v>
      </c>
      <c r="AE81" s="8">
        <f>_xlfn.IFNA(VLOOKUP(SPECIES!AM104,Sheet1!$B$9:$C$13,2,FALSE),0)*$I81</f>
        <v>0</v>
      </c>
      <c r="AF81" s="8">
        <f>_xlfn.IFNA(VLOOKUP(SPECIES!AN104,Sheet1!$B$9:$C$13,2,FALSE),0)*$I81</f>
        <v>0</v>
      </c>
      <c r="AG81" s="8">
        <f>_xlfn.IFNA(VLOOKUP(SPECIES!AO104,Sheet1!$B$9:$C$13,2,FALSE),0)*$I81</f>
        <v>0</v>
      </c>
      <c r="AH81" s="8">
        <f>_xlfn.IFNA(VLOOKUP(SPECIES!AP104,Sheet1!$B$9:$C$13,2,FALSE),0)*$I81</f>
        <v>0</v>
      </c>
      <c r="AI81" s="8">
        <f>_xlfn.IFNA(VLOOKUP(SPECIES!AQ104,Sheet1!$B$9:$C$13,2,FALSE),0)*$I81</f>
        <v>0</v>
      </c>
      <c r="AJ81" s="8">
        <f>_xlfn.IFNA(VLOOKUP(SPECIES!AR104,Sheet1!$B$9:$C$13,2,FALSE),0)*$I81</f>
        <v>0</v>
      </c>
      <c r="AK81" s="8">
        <f>_xlfn.IFNA(VLOOKUP(SPECIES!AS104,Sheet1!$B$9:$C$13,2,FALSE),0)*$I81</f>
        <v>0</v>
      </c>
      <c r="AL81" s="8">
        <f>_xlfn.IFNA(VLOOKUP(SPECIES!AT104,Sheet1!$B$9:$C$13,2,FALSE),0)*$I81</f>
        <v>0</v>
      </c>
      <c r="AM81" s="8">
        <f>_xlfn.IFNA(VLOOKUP(SPECIES!AU104,Sheet1!$B$9:$C$13,2,FALSE),0)*$I81</f>
        <v>0</v>
      </c>
      <c r="AN81" s="8">
        <f>_xlfn.IFNA(VLOOKUP(SPECIES!AV104,Sheet1!$B$9:$C$13,2,FALSE),0)*$I81</f>
        <v>0</v>
      </c>
      <c r="AO81" s="8">
        <f>_xlfn.IFNA(VLOOKUP(SPECIES!AW104,Sheet1!$B$9:$C$13,2,FALSE),0)*$I81</f>
        <v>0</v>
      </c>
      <c r="AP81" s="8">
        <f>_xlfn.IFNA(VLOOKUP(SPECIES!AX104,Sheet1!$B$9:$C$13,2,FALSE),0)*$I81</f>
        <v>0</v>
      </c>
      <c r="AQ81" s="8">
        <f>_xlfn.IFNA(VLOOKUP(SPECIES!AY104,Sheet1!$B$9:$C$13,2,FALSE),0)*$I81</f>
        <v>0</v>
      </c>
      <c r="AR81" s="8">
        <f>_xlfn.IFNA(VLOOKUP(SPECIES!AZ104,Sheet1!$B$9:$C$13,2,FALSE),0)*$I81</f>
        <v>0</v>
      </c>
      <c r="AS81" s="8">
        <f>_xlfn.IFNA(VLOOKUP(SPECIES!BA104,Sheet1!$B$9:$C$13,2,FALSE),0)*$I81</f>
        <v>0</v>
      </c>
      <c r="AT81" s="8">
        <f>_xlfn.IFNA(VLOOKUP(SPECIES!BB104,Sheet1!$B$9:$C$13,2,FALSE),0)*$I81</f>
        <v>0</v>
      </c>
      <c r="AU81" s="8">
        <f>_xlfn.IFNA(VLOOKUP(SPECIES!BC104,Sheet1!$B$9:$C$13,2,FALSE),0)*$I81</f>
        <v>0</v>
      </c>
      <c r="AV81" s="8">
        <f>_xlfn.IFNA(VLOOKUP(SPECIES!BD104,Sheet1!$B$9:$C$13,2,FALSE),0)*$I81</f>
        <v>0</v>
      </c>
      <c r="AW81" s="8">
        <f>_xlfn.IFNA(VLOOKUP(SPECIES!BE104,Sheet1!$B$9:$C$13,2,FALSE),0)*$I81</f>
        <v>0</v>
      </c>
      <c r="AX81" s="8">
        <f>_xlfn.IFNA(VLOOKUP(SPECIES!BF104,Sheet1!$B$9:$C$13,2,FALSE),0)*$I81</f>
        <v>0</v>
      </c>
      <c r="AY81" s="8">
        <f>_xlfn.IFNA(VLOOKUP(SPECIES!BG104,Sheet1!$B$9:$C$13,2,FALSE),0)*$I81</f>
        <v>0</v>
      </c>
      <c r="AZ81" s="8">
        <f>_xlfn.IFNA(VLOOKUP(SPECIES!BH104,Sheet1!$B$9:$C$13,2,FALSE),0)*$I81</f>
        <v>0</v>
      </c>
      <c r="BA81" s="8">
        <f>_xlfn.IFNA(VLOOKUP(SPECIES!BI104,Sheet1!$B$9:$C$13,2,FALSE),0)*$I81</f>
        <v>0</v>
      </c>
      <c r="BB81" s="8">
        <f>_xlfn.IFNA(VLOOKUP(SPECIES!BJ104,Sheet1!$B$9:$C$13,2,FALSE),0)*$I81</f>
        <v>0</v>
      </c>
      <c r="BC81" s="8">
        <f>_xlfn.IFNA(VLOOKUP(SPECIES!BK104,Sheet1!$B$9:$C$13,2,FALSE),0)*$I81</f>
        <v>0</v>
      </c>
      <c r="BD81" s="8">
        <f>_xlfn.IFNA(VLOOKUP(SPECIES!BL104,Sheet1!$B$9:$C$13,2,FALSE),0)*$I81</f>
        <v>0</v>
      </c>
      <c r="BE81" s="8">
        <f>_xlfn.IFNA(VLOOKUP(SPECIES!BM104,Sheet1!$B$9:$C$13,2,FALSE),0)*$I81</f>
        <v>0</v>
      </c>
      <c r="BF81" s="8">
        <f>_xlfn.IFNA(VLOOKUP(SPECIES!BN104,Sheet1!$B$9:$C$13,2,FALSE),0)*$I81</f>
        <v>0</v>
      </c>
      <c r="BG81" s="89">
        <f>_xlfn.IFNA(VLOOKUP(SPECIES!BO104,Sheet1!$B$9:$C$13,2,FALSE),0)*$I81</f>
        <v>0</v>
      </c>
    </row>
    <row r="82" spans="8:59">
      <c r="H82" s="130"/>
      <c r="I82" s="89">
        <f>IF(SPECIES!C105="x",9,IF(SPECIES!D105="x",3,IF(SPECIES!E105="x",1,"")))</f>
        <v>3</v>
      </c>
      <c r="J82" s="88">
        <f>_xlfn.IFNA(VLOOKUP(SPECIES!R105,Sheet1!$B$9:$C$13,2,FALSE),0)*$I82</f>
        <v>0</v>
      </c>
      <c r="K82" s="8">
        <f>_xlfn.IFNA(VLOOKUP(SPECIES!S105,Sheet1!$B$9:$C$13,2,FALSE),0)*$I82</f>
        <v>0</v>
      </c>
      <c r="L82" s="8">
        <f>_xlfn.IFNA(VLOOKUP(SPECIES!T105,Sheet1!$B$9:$C$13,2,FALSE),0)*$I82</f>
        <v>0</v>
      </c>
      <c r="M82" s="8">
        <f>_xlfn.IFNA(VLOOKUP(SPECIES!U105,Sheet1!$B$9:$C$13,2,FALSE),0)*$I82</f>
        <v>0</v>
      </c>
      <c r="N82" s="8">
        <f>_xlfn.IFNA(VLOOKUP(SPECIES!V105,Sheet1!$B$9:$C$13,2,FALSE),0)*$I82</f>
        <v>0</v>
      </c>
      <c r="O82" s="8">
        <f>_xlfn.IFNA(VLOOKUP(SPECIES!W105,Sheet1!$B$9:$C$13,2,FALSE),0)*$I82</f>
        <v>0</v>
      </c>
      <c r="P82" s="8">
        <f>_xlfn.IFNA(VLOOKUP(SPECIES!X105,Sheet1!$B$9:$C$13,2,FALSE),0)*$I82</f>
        <v>0</v>
      </c>
      <c r="Q82" s="8">
        <f>_xlfn.IFNA(VLOOKUP(SPECIES!Y105,Sheet1!$B$9:$C$13,2,FALSE),0)*$I82</f>
        <v>0</v>
      </c>
      <c r="R82" s="8">
        <f>_xlfn.IFNA(VLOOKUP(SPECIES!Z105,Sheet1!$B$9:$C$13,2,FALSE),0)*$I82</f>
        <v>0</v>
      </c>
      <c r="S82" s="8">
        <f>_xlfn.IFNA(VLOOKUP(SPECIES!AA105,Sheet1!$B$9:$C$13,2,FALSE),0)*$I82</f>
        <v>0</v>
      </c>
      <c r="T82" s="8">
        <f>_xlfn.IFNA(VLOOKUP(SPECIES!AB105,Sheet1!$B$9:$C$13,2,FALSE),0)*$I82</f>
        <v>0</v>
      </c>
      <c r="U82" s="8">
        <f>_xlfn.IFNA(VLOOKUP(SPECIES!AC105,Sheet1!$B$9:$C$13,2,FALSE),0)*$I82</f>
        <v>0</v>
      </c>
      <c r="V82" s="8">
        <f>_xlfn.IFNA(VLOOKUP(SPECIES!AD105,Sheet1!$B$9:$C$13,2,FALSE),0)*$I82</f>
        <v>0</v>
      </c>
      <c r="W82" s="8">
        <f>_xlfn.IFNA(VLOOKUP(SPECIES!AE105,Sheet1!$B$9:$C$13,2,FALSE),0)*$I82</f>
        <v>0</v>
      </c>
      <c r="X82" s="8">
        <f>_xlfn.IFNA(VLOOKUP(SPECIES!AF105,Sheet1!$B$9:$C$13,2,FALSE),0)*$I82</f>
        <v>0</v>
      </c>
      <c r="Y82" s="8">
        <f>_xlfn.IFNA(VLOOKUP(SPECIES!AG105,Sheet1!$B$9:$C$13,2,FALSE),0)*$I82</f>
        <v>0</v>
      </c>
      <c r="Z82" s="8">
        <f>_xlfn.IFNA(VLOOKUP(SPECIES!AH105,Sheet1!$B$9:$C$13,2,FALSE),0)*$I82</f>
        <v>0</v>
      </c>
      <c r="AA82" s="8">
        <f>_xlfn.IFNA(VLOOKUP(SPECIES!AI105,Sheet1!$B$9:$C$13,2,FALSE),0)*$I82</f>
        <v>0</v>
      </c>
      <c r="AB82" s="8">
        <f>_xlfn.IFNA(VLOOKUP(SPECIES!AJ105,Sheet1!$B$9:$C$13,2,FALSE),0)*$I82</f>
        <v>0</v>
      </c>
      <c r="AC82" s="8">
        <f>_xlfn.IFNA(VLOOKUP(SPECIES!AK105,Sheet1!$B$9:$C$13,2,FALSE),0)*$I82</f>
        <v>0</v>
      </c>
      <c r="AD82" s="8">
        <f>_xlfn.IFNA(VLOOKUP(SPECIES!AL105,Sheet1!$B$9:$C$13,2,FALSE),0)*$I82</f>
        <v>0</v>
      </c>
      <c r="AE82" s="8">
        <f>_xlfn.IFNA(VLOOKUP(SPECIES!AM105,Sheet1!$B$9:$C$13,2,FALSE),0)*$I82</f>
        <v>0</v>
      </c>
      <c r="AF82" s="8">
        <f>_xlfn.IFNA(VLOOKUP(SPECIES!AN105,Sheet1!$B$9:$C$13,2,FALSE),0)*$I82</f>
        <v>0</v>
      </c>
      <c r="AG82" s="8">
        <f>_xlfn.IFNA(VLOOKUP(SPECIES!AO105,Sheet1!$B$9:$C$13,2,FALSE),0)*$I82</f>
        <v>0</v>
      </c>
      <c r="AH82" s="8">
        <f>_xlfn.IFNA(VLOOKUP(SPECIES!AP105,Sheet1!$B$9:$C$13,2,FALSE),0)*$I82</f>
        <v>0</v>
      </c>
      <c r="AI82" s="8">
        <f>_xlfn.IFNA(VLOOKUP(SPECIES!AQ105,Sheet1!$B$9:$C$13,2,FALSE),0)*$I82</f>
        <v>0</v>
      </c>
      <c r="AJ82" s="8">
        <f>_xlfn.IFNA(VLOOKUP(SPECIES!AR105,Sheet1!$B$9:$C$13,2,FALSE),0)*$I82</f>
        <v>0</v>
      </c>
      <c r="AK82" s="8">
        <f>_xlfn.IFNA(VLOOKUP(SPECIES!AS105,Sheet1!$B$9:$C$13,2,FALSE),0)*$I82</f>
        <v>0</v>
      </c>
      <c r="AL82" s="8">
        <f>_xlfn.IFNA(VLOOKUP(SPECIES!AT105,Sheet1!$B$9:$C$13,2,FALSE),0)*$I82</f>
        <v>0</v>
      </c>
      <c r="AM82" s="8">
        <f>_xlfn.IFNA(VLOOKUP(SPECIES!AU105,Sheet1!$B$9:$C$13,2,FALSE),0)*$I82</f>
        <v>0</v>
      </c>
      <c r="AN82" s="8">
        <f>_xlfn.IFNA(VLOOKUP(SPECIES!AV105,Sheet1!$B$9:$C$13,2,FALSE),0)*$I82</f>
        <v>0</v>
      </c>
      <c r="AO82" s="8">
        <f>_xlfn.IFNA(VLOOKUP(SPECIES!AW105,Sheet1!$B$9:$C$13,2,FALSE),0)*$I82</f>
        <v>0</v>
      </c>
      <c r="AP82" s="8">
        <f>_xlfn.IFNA(VLOOKUP(SPECIES!AX105,Sheet1!$B$9:$C$13,2,FALSE),0)*$I82</f>
        <v>0</v>
      </c>
      <c r="AQ82" s="8">
        <f>_xlfn.IFNA(VLOOKUP(SPECIES!AY105,Sheet1!$B$9:$C$13,2,FALSE),0)*$I82</f>
        <v>0</v>
      </c>
      <c r="AR82" s="8">
        <f>_xlfn.IFNA(VLOOKUP(SPECIES!AZ105,Sheet1!$B$9:$C$13,2,FALSE),0)*$I82</f>
        <v>0</v>
      </c>
      <c r="AS82" s="8">
        <f>_xlfn.IFNA(VLOOKUP(SPECIES!BA105,Sheet1!$B$9:$C$13,2,FALSE),0)*$I82</f>
        <v>0</v>
      </c>
      <c r="AT82" s="8">
        <f>_xlfn.IFNA(VLOOKUP(SPECIES!BB105,Sheet1!$B$9:$C$13,2,FALSE),0)*$I82</f>
        <v>0</v>
      </c>
      <c r="AU82" s="8">
        <f>_xlfn.IFNA(VLOOKUP(SPECIES!BC105,Sheet1!$B$9:$C$13,2,FALSE),0)*$I82</f>
        <v>0</v>
      </c>
      <c r="AV82" s="8">
        <f>_xlfn.IFNA(VLOOKUP(SPECIES!BD105,Sheet1!$B$9:$C$13,2,FALSE),0)*$I82</f>
        <v>0</v>
      </c>
      <c r="AW82" s="8">
        <f>_xlfn.IFNA(VLOOKUP(SPECIES!BE105,Sheet1!$B$9:$C$13,2,FALSE),0)*$I82</f>
        <v>0</v>
      </c>
      <c r="AX82" s="8">
        <f>_xlfn.IFNA(VLOOKUP(SPECIES!BF105,Sheet1!$B$9:$C$13,2,FALSE),0)*$I82</f>
        <v>0</v>
      </c>
      <c r="AY82" s="8">
        <f>_xlfn.IFNA(VLOOKUP(SPECIES!BG105,Sheet1!$B$9:$C$13,2,FALSE),0)*$I82</f>
        <v>0</v>
      </c>
      <c r="AZ82" s="8">
        <f>_xlfn.IFNA(VLOOKUP(SPECIES!BH105,Sheet1!$B$9:$C$13,2,FALSE),0)*$I82</f>
        <v>0</v>
      </c>
      <c r="BA82" s="8">
        <f>_xlfn.IFNA(VLOOKUP(SPECIES!BI105,Sheet1!$B$9:$C$13,2,FALSE),0)*$I82</f>
        <v>0</v>
      </c>
      <c r="BB82" s="8">
        <f>_xlfn.IFNA(VLOOKUP(SPECIES!BJ105,Sheet1!$B$9:$C$13,2,FALSE),0)*$I82</f>
        <v>0</v>
      </c>
      <c r="BC82" s="8">
        <f>_xlfn.IFNA(VLOOKUP(SPECIES!BK105,Sheet1!$B$9:$C$13,2,FALSE),0)*$I82</f>
        <v>0</v>
      </c>
      <c r="BD82" s="8">
        <f>_xlfn.IFNA(VLOOKUP(SPECIES!BL105,Sheet1!$B$9:$C$13,2,FALSE),0)*$I82</f>
        <v>0</v>
      </c>
      <c r="BE82" s="8">
        <f>_xlfn.IFNA(VLOOKUP(SPECIES!BM105,Sheet1!$B$9:$C$13,2,FALSE),0)*$I82</f>
        <v>0</v>
      </c>
      <c r="BF82" s="8">
        <f>_xlfn.IFNA(VLOOKUP(SPECIES!BN105,Sheet1!$B$9:$C$13,2,FALSE),0)*$I82</f>
        <v>0</v>
      </c>
      <c r="BG82" s="89">
        <f>_xlfn.IFNA(VLOOKUP(SPECIES!BO105,Sheet1!$B$9:$C$13,2,FALSE),0)*$I82</f>
        <v>0</v>
      </c>
    </row>
    <row r="83" spans="8:59">
      <c r="H83" s="130"/>
      <c r="I83" s="89">
        <f>IF(SPECIES!C106="x",9,IF(SPECIES!D106="x",3,IF(SPECIES!E106="x",1,"")))</f>
        <v>9</v>
      </c>
      <c r="J83" s="88">
        <f>_xlfn.IFNA(VLOOKUP(SPECIES!R106,Sheet1!$B$9:$C$13,2,FALSE),0)*$I83</f>
        <v>0</v>
      </c>
      <c r="K83" s="8">
        <f>_xlfn.IFNA(VLOOKUP(SPECIES!S106,Sheet1!$B$9:$C$13,2,FALSE),0)*$I83</f>
        <v>0</v>
      </c>
      <c r="L83" s="8">
        <f>_xlfn.IFNA(VLOOKUP(SPECIES!T106,Sheet1!$B$9:$C$13,2,FALSE),0)*$I83</f>
        <v>0</v>
      </c>
      <c r="M83" s="8">
        <f>_xlfn.IFNA(VLOOKUP(SPECIES!U106,Sheet1!$B$9:$C$13,2,FALSE),0)*$I83</f>
        <v>0</v>
      </c>
      <c r="N83" s="8">
        <f>_xlfn.IFNA(VLOOKUP(SPECIES!V106,Sheet1!$B$9:$C$13,2,FALSE),0)*$I83</f>
        <v>0</v>
      </c>
      <c r="O83" s="8">
        <f>_xlfn.IFNA(VLOOKUP(SPECIES!W106,Sheet1!$B$9:$C$13,2,FALSE),0)*$I83</f>
        <v>0</v>
      </c>
      <c r="P83" s="8">
        <f>_xlfn.IFNA(VLOOKUP(SPECIES!X106,Sheet1!$B$9:$C$13,2,FALSE),0)*$I83</f>
        <v>0</v>
      </c>
      <c r="Q83" s="8">
        <f>_xlfn.IFNA(VLOOKUP(SPECIES!Y106,Sheet1!$B$9:$C$13,2,FALSE),0)*$I83</f>
        <v>0</v>
      </c>
      <c r="R83" s="8">
        <f>_xlfn.IFNA(VLOOKUP(SPECIES!Z106,Sheet1!$B$9:$C$13,2,FALSE),0)*$I83</f>
        <v>0</v>
      </c>
      <c r="S83" s="8">
        <f>_xlfn.IFNA(VLOOKUP(SPECIES!AA106,Sheet1!$B$9:$C$13,2,FALSE),0)*$I83</f>
        <v>0</v>
      </c>
      <c r="T83" s="8">
        <f>_xlfn.IFNA(VLOOKUP(SPECIES!AB106,Sheet1!$B$9:$C$13,2,FALSE),0)*$I83</f>
        <v>0</v>
      </c>
      <c r="U83" s="8">
        <f>_xlfn.IFNA(VLOOKUP(SPECIES!AC106,Sheet1!$B$9:$C$13,2,FALSE),0)*$I83</f>
        <v>0</v>
      </c>
      <c r="V83" s="8">
        <f>_xlfn.IFNA(VLOOKUP(SPECIES!AD106,Sheet1!$B$9:$C$13,2,FALSE),0)*$I83</f>
        <v>0</v>
      </c>
      <c r="W83" s="8">
        <f>_xlfn.IFNA(VLOOKUP(SPECIES!AE106,Sheet1!$B$9:$C$13,2,FALSE),0)*$I83</f>
        <v>0</v>
      </c>
      <c r="X83" s="8">
        <f>_xlfn.IFNA(VLOOKUP(SPECIES!AF106,Sheet1!$B$9:$C$13,2,FALSE),0)*$I83</f>
        <v>0</v>
      </c>
      <c r="Y83" s="8">
        <f>_xlfn.IFNA(VLOOKUP(SPECIES!AG106,Sheet1!$B$9:$C$13,2,FALSE),0)*$I83</f>
        <v>0</v>
      </c>
      <c r="Z83" s="8">
        <f>_xlfn.IFNA(VLOOKUP(SPECIES!AH106,Sheet1!$B$9:$C$13,2,FALSE),0)*$I83</f>
        <v>0</v>
      </c>
      <c r="AA83" s="8">
        <f>_xlfn.IFNA(VLOOKUP(SPECIES!AI106,Sheet1!$B$9:$C$13,2,FALSE),0)*$I83</f>
        <v>0</v>
      </c>
      <c r="AB83" s="8">
        <f>_xlfn.IFNA(VLOOKUP(SPECIES!AJ106,Sheet1!$B$9:$C$13,2,FALSE),0)*$I83</f>
        <v>0</v>
      </c>
      <c r="AC83" s="8">
        <f>_xlfn.IFNA(VLOOKUP(SPECIES!AK106,Sheet1!$B$9:$C$13,2,FALSE),0)*$I83</f>
        <v>0</v>
      </c>
      <c r="AD83" s="8">
        <f>_xlfn.IFNA(VLOOKUP(SPECIES!AL106,Sheet1!$B$9:$C$13,2,FALSE),0)*$I83</f>
        <v>0</v>
      </c>
      <c r="AE83" s="8">
        <f>_xlfn.IFNA(VLOOKUP(SPECIES!AM106,Sheet1!$B$9:$C$13,2,FALSE),0)*$I83</f>
        <v>0</v>
      </c>
      <c r="AF83" s="8">
        <f>_xlfn.IFNA(VLOOKUP(SPECIES!AN106,Sheet1!$B$9:$C$13,2,FALSE),0)*$I83</f>
        <v>0</v>
      </c>
      <c r="AG83" s="8">
        <f>_xlfn.IFNA(VLOOKUP(SPECIES!AO106,Sheet1!$B$9:$C$13,2,FALSE),0)*$I83</f>
        <v>0</v>
      </c>
      <c r="AH83" s="8">
        <f>_xlfn.IFNA(VLOOKUP(SPECIES!AP106,Sheet1!$B$9:$C$13,2,FALSE),0)*$I83</f>
        <v>0</v>
      </c>
      <c r="AI83" s="8">
        <f>_xlfn.IFNA(VLOOKUP(SPECIES!AQ106,Sheet1!$B$9:$C$13,2,FALSE),0)*$I83</f>
        <v>0</v>
      </c>
      <c r="AJ83" s="8">
        <f>_xlfn.IFNA(VLOOKUP(SPECIES!AR106,Sheet1!$B$9:$C$13,2,FALSE),0)*$I83</f>
        <v>0</v>
      </c>
      <c r="AK83" s="8">
        <f>_xlfn.IFNA(VLOOKUP(SPECIES!AS106,Sheet1!$B$9:$C$13,2,FALSE),0)*$I83</f>
        <v>0</v>
      </c>
      <c r="AL83" s="8">
        <f>_xlfn.IFNA(VLOOKUP(SPECIES!AT106,Sheet1!$B$9:$C$13,2,FALSE),0)*$I83</f>
        <v>0</v>
      </c>
      <c r="AM83" s="8">
        <f>_xlfn.IFNA(VLOOKUP(SPECIES!AU106,Sheet1!$B$9:$C$13,2,FALSE),0)*$I83</f>
        <v>0</v>
      </c>
      <c r="AN83" s="8">
        <f>_xlfn.IFNA(VLOOKUP(SPECIES!AV106,Sheet1!$B$9:$C$13,2,FALSE),0)*$I83</f>
        <v>0</v>
      </c>
      <c r="AO83" s="8">
        <f>_xlfn.IFNA(VLOOKUP(SPECIES!AW106,Sheet1!$B$9:$C$13,2,FALSE),0)*$I83</f>
        <v>0</v>
      </c>
      <c r="AP83" s="8">
        <f>_xlfn.IFNA(VLOOKUP(SPECIES!AX106,Sheet1!$B$9:$C$13,2,FALSE),0)*$I83</f>
        <v>0</v>
      </c>
      <c r="AQ83" s="8">
        <f>_xlfn.IFNA(VLOOKUP(SPECIES!AY106,Sheet1!$B$9:$C$13,2,FALSE),0)*$I83</f>
        <v>0</v>
      </c>
      <c r="AR83" s="8">
        <f>_xlfn.IFNA(VLOOKUP(SPECIES!AZ106,Sheet1!$B$9:$C$13,2,FALSE),0)*$I83</f>
        <v>0</v>
      </c>
      <c r="AS83" s="8">
        <f>_xlfn.IFNA(VLOOKUP(SPECIES!BA106,Sheet1!$B$9:$C$13,2,FALSE),0)*$I83</f>
        <v>0</v>
      </c>
      <c r="AT83" s="8">
        <f>_xlfn.IFNA(VLOOKUP(SPECIES!BB106,Sheet1!$B$9:$C$13,2,FALSE),0)*$I83</f>
        <v>0</v>
      </c>
      <c r="AU83" s="8">
        <f>_xlfn.IFNA(VLOOKUP(SPECIES!BC106,Sheet1!$B$9:$C$13,2,FALSE),0)*$I83</f>
        <v>0</v>
      </c>
      <c r="AV83" s="8">
        <f>_xlfn.IFNA(VLOOKUP(SPECIES!BD106,Sheet1!$B$9:$C$13,2,FALSE),0)*$I83</f>
        <v>0</v>
      </c>
      <c r="AW83" s="8">
        <f>_xlfn.IFNA(VLOOKUP(SPECIES!BE106,Sheet1!$B$9:$C$13,2,FALSE),0)*$I83</f>
        <v>0</v>
      </c>
      <c r="AX83" s="8">
        <f>_xlfn.IFNA(VLOOKUP(SPECIES!BF106,Sheet1!$B$9:$C$13,2,FALSE),0)*$I83</f>
        <v>0</v>
      </c>
      <c r="AY83" s="8">
        <f>_xlfn.IFNA(VLOOKUP(SPECIES!BG106,Sheet1!$B$9:$C$13,2,FALSE),0)*$I83</f>
        <v>0</v>
      </c>
      <c r="AZ83" s="8">
        <f>_xlfn.IFNA(VLOOKUP(SPECIES!BH106,Sheet1!$B$9:$C$13,2,FALSE),0)*$I83</f>
        <v>0</v>
      </c>
      <c r="BA83" s="8">
        <f>_xlfn.IFNA(VLOOKUP(SPECIES!BI106,Sheet1!$B$9:$C$13,2,FALSE),0)*$I83</f>
        <v>0</v>
      </c>
      <c r="BB83" s="8">
        <f>_xlfn.IFNA(VLOOKUP(SPECIES!BJ106,Sheet1!$B$9:$C$13,2,FALSE),0)*$I83</f>
        <v>0</v>
      </c>
      <c r="BC83" s="8">
        <f>_xlfn.IFNA(VLOOKUP(SPECIES!BK106,Sheet1!$B$9:$C$13,2,FALSE),0)*$I83</f>
        <v>0</v>
      </c>
      <c r="BD83" s="8">
        <f>_xlfn.IFNA(VLOOKUP(SPECIES!BL106,Sheet1!$B$9:$C$13,2,FALSE),0)*$I83</f>
        <v>0</v>
      </c>
      <c r="BE83" s="8">
        <f>_xlfn.IFNA(VLOOKUP(SPECIES!BM106,Sheet1!$B$9:$C$13,2,FALSE),0)*$I83</f>
        <v>0</v>
      </c>
      <c r="BF83" s="8">
        <f>_xlfn.IFNA(VLOOKUP(SPECIES!BN106,Sheet1!$B$9:$C$13,2,FALSE),0)*$I83</f>
        <v>0</v>
      </c>
      <c r="BG83" s="89">
        <f>_xlfn.IFNA(VLOOKUP(SPECIES!BO106,Sheet1!$B$9:$C$13,2,FALSE),0)*$I83</f>
        <v>0</v>
      </c>
    </row>
    <row r="84" spans="8:59">
      <c r="H84" s="130"/>
      <c r="I84" s="89">
        <f>IF(SPECIES!C107="x",9,IF(SPECIES!D107="x",3,IF(SPECIES!E107="x",1,"")))</f>
        <v>3</v>
      </c>
      <c r="J84" s="88">
        <f>_xlfn.IFNA(VLOOKUP(SPECIES!R107,Sheet1!$B$9:$C$13,2,FALSE),0)*$I84</f>
        <v>0</v>
      </c>
      <c r="K84" s="8">
        <f>_xlfn.IFNA(VLOOKUP(SPECIES!S107,Sheet1!$B$9:$C$13,2,FALSE),0)*$I84</f>
        <v>0</v>
      </c>
      <c r="L84" s="8">
        <f>_xlfn.IFNA(VLOOKUP(SPECIES!T107,Sheet1!$B$9:$C$13,2,FALSE),0)*$I84</f>
        <v>0</v>
      </c>
      <c r="M84" s="8">
        <f>_xlfn.IFNA(VLOOKUP(SPECIES!U107,Sheet1!$B$9:$C$13,2,FALSE),0)*$I84</f>
        <v>0</v>
      </c>
      <c r="N84" s="8">
        <f>_xlfn.IFNA(VLOOKUP(SPECIES!V107,Sheet1!$B$9:$C$13,2,FALSE),0)*$I84</f>
        <v>0</v>
      </c>
      <c r="O84" s="8">
        <f>_xlfn.IFNA(VLOOKUP(SPECIES!W107,Sheet1!$B$9:$C$13,2,FALSE),0)*$I84</f>
        <v>0</v>
      </c>
      <c r="P84" s="8">
        <f>_xlfn.IFNA(VLOOKUP(SPECIES!X107,Sheet1!$B$9:$C$13,2,FALSE),0)*$I84</f>
        <v>0</v>
      </c>
      <c r="Q84" s="8">
        <f>_xlfn.IFNA(VLOOKUP(SPECIES!Y107,Sheet1!$B$9:$C$13,2,FALSE),0)*$I84</f>
        <v>0</v>
      </c>
      <c r="R84" s="8">
        <f>_xlfn.IFNA(VLOOKUP(SPECIES!Z107,Sheet1!$B$9:$C$13,2,FALSE),0)*$I84</f>
        <v>0</v>
      </c>
      <c r="S84" s="8">
        <f>_xlfn.IFNA(VLOOKUP(SPECIES!AA107,Sheet1!$B$9:$C$13,2,FALSE),0)*$I84</f>
        <v>0</v>
      </c>
      <c r="T84" s="8">
        <f>_xlfn.IFNA(VLOOKUP(SPECIES!AB107,Sheet1!$B$9:$C$13,2,FALSE),0)*$I84</f>
        <v>0</v>
      </c>
      <c r="U84" s="8">
        <f>_xlfn.IFNA(VLOOKUP(SPECIES!AC107,Sheet1!$B$9:$C$13,2,FALSE),0)*$I84</f>
        <v>0</v>
      </c>
      <c r="V84" s="8">
        <f>_xlfn.IFNA(VLOOKUP(SPECIES!AD107,Sheet1!$B$9:$C$13,2,FALSE),0)*$I84</f>
        <v>0</v>
      </c>
      <c r="W84" s="8">
        <f>_xlfn.IFNA(VLOOKUP(SPECIES!AE107,Sheet1!$B$9:$C$13,2,FALSE),0)*$I84</f>
        <v>0</v>
      </c>
      <c r="X84" s="8">
        <f>_xlfn.IFNA(VLOOKUP(SPECIES!AF107,Sheet1!$B$9:$C$13,2,FALSE),0)*$I84</f>
        <v>0</v>
      </c>
      <c r="Y84" s="8">
        <f>_xlfn.IFNA(VLOOKUP(SPECIES!AG107,Sheet1!$B$9:$C$13,2,FALSE),0)*$I84</f>
        <v>0</v>
      </c>
      <c r="Z84" s="8">
        <f>_xlfn.IFNA(VLOOKUP(SPECIES!AH107,Sheet1!$B$9:$C$13,2,FALSE),0)*$I84</f>
        <v>0</v>
      </c>
      <c r="AA84" s="8">
        <f>_xlfn.IFNA(VLOOKUP(SPECIES!AI107,Sheet1!$B$9:$C$13,2,FALSE),0)*$I84</f>
        <v>0</v>
      </c>
      <c r="AB84" s="8">
        <f>_xlfn.IFNA(VLOOKUP(SPECIES!AJ107,Sheet1!$B$9:$C$13,2,FALSE),0)*$I84</f>
        <v>0</v>
      </c>
      <c r="AC84" s="8">
        <f>_xlfn.IFNA(VLOOKUP(SPECIES!AK107,Sheet1!$B$9:$C$13,2,FALSE),0)*$I84</f>
        <v>0</v>
      </c>
      <c r="AD84" s="8">
        <f>_xlfn.IFNA(VLOOKUP(SPECIES!AL107,Sheet1!$B$9:$C$13,2,FALSE),0)*$I84</f>
        <v>0</v>
      </c>
      <c r="AE84" s="8">
        <f>_xlfn.IFNA(VLOOKUP(SPECIES!AM107,Sheet1!$B$9:$C$13,2,FALSE),0)*$I84</f>
        <v>0</v>
      </c>
      <c r="AF84" s="8">
        <f>_xlfn.IFNA(VLOOKUP(SPECIES!AN107,Sheet1!$B$9:$C$13,2,FALSE),0)*$I84</f>
        <v>0</v>
      </c>
      <c r="AG84" s="8">
        <f>_xlfn.IFNA(VLOOKUP(SPECIES!AO107,Sheet1!$B$9:$C$13,2,FALSE),0)*$I84</f>
        <v>0</v>
      </c>
      <c r="AH84" s="8">
        <f>_xlfn.IFNA(VLOOKUP(SPECIES!AP107,Sheet1!$B$9:$C$13,2,FALSE),0)*$I84</f>
        <v>0</v>
      </c>
      <c r="AI84" s="8">
        <f>_xlfn.IFNA(VLOOKUP(SPECIES!AQ107,Sheet1!$B$9:$C$13,2,FALSE),0)*$I84</f>
        <v>0</v>
      </c>
      <c r="AJ84" s="8">
        <f>_xlfn.IFNA(VLOOKUP(SPECIES!AR107,Sheet1!$B$9:$C$13,2,FALSE),0)*$I84</f>
        <v>0</v>
      </c>
      <c r="AK84" s="8">
        <f>_xlfn.IFNA(VLOOKUP(SPECIES!AS107,Sheet1!$B$9:$C$13,2,FALSE),0)*$I84</f>
        <v>0</v>
      </c>
      <c r="AL84" s="8">
        <f>_xlfn.IFNA(VLOOKUP(SPECIES!AT107,Sheet1!$B$9:$C$13,2,FALSE),0)*$I84</f>
        <v>0</v>
      </c>
      <c r="AM84" s="8">
        <f>_xlfn.IFNA(VLOOKUP(SPECIES!AU107,Sheet1!$B$9:$C$13,2,FALSE),0)*$I84</f>
        <v>0</v>
      </c>
      <c r="AN84" s="8">
        <f>_xlfn.IFNA(VLOOKUP(SPECIES!AV107,Sheet1!$B$9:$C$13,2,FALSE),0)*$I84</f>
        <v>0</v>
      </c>
      <c r="AO84" s="8">
        <f>_xlfn.IFNA(VLOOKUP(SPECIES!AW107,Sheet1!$B$9:$C$13,2,FALSE),0)*$I84</f>
        <v>0</v>
      </c>
      <c r="AP84" s="8">
        <f>_xlfn.IFNA(VLOOKUP(SPECIES!AX107,Sheet1!$B$9:$C$13,2,FALSE),0)*$I84</f>
        <v>0</v>
      </c>
      <c r="AQ84" s="8">
        <f>_xlfn.IFNA(VLOOKUP(SPECIES!AY107,Sheet1!$B$9:$C$13,2,FALSE),0)*$I84</f>
        <v>0</v>
      </c>
      <c r="AR84" s="8">
        <f>_xlfn.IFNA(VLOOKUP(SPECIES!AZ107,Sheet1!$B$9:$C$13,2,FALSE),0)*$I84</f>
        <v>0</v>
      </c>
      <c r="AS84" s="8">
        <f>_xlfn.IFNA(VLOOKUP(SPECIES!BA107,Sheet1!$B$9:$C$13,2,FALSE),0)*$I84</f>
        <v>0</v>
      </c>
      <c r="AT84" s="8">
        <f>_xlfn.IFNA(VLOOKUP(SPECIES!BB107,Sheet1!$B$9:$C$13,2,FALSE),0)*$I84</f>
        <v>0</v>
      </c>
      <c r="AU84" s="8">
        <f>_xlfn.IFNA(VLOOKUP(SPECIES!BC107,Sheet1!$B$9:$C$13,2,FALSE),0)*$I84</f>
        <v>0</v>
      </c>
      <c r="AV84" s="8">
        <f>_xlfn.IFNA(VLOOKUP(SPECIES!BD107,Sheet1!$B$9:$C$13,2,FALSE),0)*$I84</f>
        <v>0</v>
      </c>
      <c r="AW84" s="8">
        <f>_xlfn.IFNA(VLOOKUP(SPECIES!BE107,Sheet1!$B$9:$C$13,2,FALSE),0)*$I84</f>
        <v>0</v>
      </c>
      <c r="AX84" s="8">
        <f>_xlfn.IFNA(VLOOKUP(SPECIES!BF107,Sheet1!$B$9:$C$13,2,FALSE),0)*$I84</f>
        <v>0</v>
      </c>
      <c r="AY84" s="8">
        <f>_xlfn.IFNA(VLOOKUP(SPECIES!BG107,Sheet1!$B$9:$C$13,2,FALSE),0)*$I84</f>
        <v>0</v>
      </c>
      <c r="AZ84" s="8">
        <f>_xlfn.IFNA(VLOOKUP(SPECIES!BH107,Sheet1!$B$9:$C$13,2,FALSE),0)*$I84</f>
        <v>0</v>
      </c>
      <c r="BA84" s="8">
        <f>_xlfn.IFNA(VLOOKUP(SPECIES!BI107,Sheet1!$B$9:$C$13,2,FALSE),0)*$I84</f>
        <v>0</v>
      </c>
      <c r="BB84" s="8">
        <f>_xlfn.IFNA(VLOOKUP(SPECIES!BJ107,Sheet1!$B$9:$C$13,2,FALSE),0)*$I84</f>
        <v>0</v>
      </c>
      <c r="BC84" s="8">
        <f>_xlfn.IFNA(VLOOKUP(SPECIES!BK107,Sheet1!$B$9:$C$13,2,FALSE),0)*$I84</f>
        <v>0</v>
      </c>
      <c r="BD84" s="8">
        <f>_xlfn.IFNA(VLOOKUP(SPECIES!BL107,Sheet1!$B$9:$C$13,2,FALSE),0)*$I84</f>
        <v>0</v>
      </c>
      <c r="BE84" s="8">
        <f>_xlfn.IFNA(VLOOKUP(SPECIES!BM107,Sheet1!$B$9:$C$13,2,FALSE),0)*$I84</f>
        <v>0</v>
      </c>
      <c r="BF84" s="8">
        <f>_xlfn.IFNA(VLOOKUP(SPECIES!BN107,Sheet1!$B$9:$C$13,2,FALSE),0)*$I84</f>
        <v>0</v>
      </c>
      <c r="BG84" s="89">
        <f>_xlfn.IFNA(VLOOKUP(SPECIES!BO107,Sheet1!$B$9:$C$13,2,FALSE),0)*$I84</f>
        <v>0</v>
      </c>
    </row>
    <row r="85" spans="8:59">
      <c r="H85" s="130"/>
      <c r="I85" s="89">
        <f>IF(SPECIES!C108="x",9,IF(SPECIES!D108="x",3,IF(SPECIES!E108="x",1,"")))</f>
        <v>3</v>
      </c>
      <c r="J85" s="88">
        <f>_xlfn.IFNA(VLOOKUP(SPECIES!R108,Sheet1!$B$9:$C$13,2,FALSE),0)*$I85</f>
        <v>0</v>
      </c>
      <c r="K85" s="8">
        <f>_xlfn.IFNA(VLOOKUP(SPECIES!S108,Sheet1!$B$9:$C$13,2,FALSE),0)*$I85</f>
        <v>0</v>
      </c>
      <c r="L85" s="8">
        <f>_xlfn.IFNA(VLOOKUP(SPECIES!T108,Sheet1!$B$9:$C$13,2,FALSE),0)*$I85</f>
        <v>0</v>
      </c>
      <c r="M85" s="8">
        <f>_xlfn.IFNA(VLOOKUP(SPECIES!U108,Sheet1!$B$9:$C$13,2,FALSE),0)*$I85</f>
        <v>0</v>
      </c>
      <c r="N85" s="8">
        <f>_xlfn.IFNA(VLOOKUP(SPECIES!V108,Sheet1!$B$9:$C$13,2,FALSE),0)*$I85</f>
        <v>0</v>
      </c>
      <c r="O85" s="8">
        <f>_xlfn.IFNA(VLOOKUP(SPECIES!W108,Sheet1!$B$9:$C$13,2,FALSE),0)*$I85</f>
        <v>0</v>
      </c>
      <c r="P85" s="8">
        <f>_xlfn.IFNA(VLOOKUP(SPECIES!X108,Sheet1!$B$9:$C$13,2,FALSE),0)*$I85</f>
        <v>0</v>
      </c>
      <c r="Q85" s="8">
        <f>_xlfn.IFNA(VLOOKUP(SPECIES!Y108,Sheet1!$B$9:$C$13,2,FALSE),0)*$I85</f>
        <v>0</v>
      </c>
      <c r="R85" s="8">
        <f>_xlfn.IFNA(VLOOKUP(SPECIES!Z108,Sheet1!$B$9:$C$13,2,FALSE),0)*$I85</f>
        <v>0</v>
      </c>
      <c r="S85" s="8">
        <f>_xlfn.IFNA(VLOOKUP(SPECIES!AA108,Sheet1!$B$9:$C$13,2,FALSE),0)*$I85</f>
        <v>0</v>
      </c>
      <c r="T85" s="8">
        <f>_xlfn.IFNA(VLOOKUP(SPECIES!AB108,Sheet1!$B$9:$C$13,2,FALSE),0)*$I85</f>
        <v>0</v>
      </c>
      <c r="U85" s="8">
        <f>_xlfn.IFNA(VLOOKUP(SPECIES!AC108,Sheet1!$B$9:$C$13,2,FALSE),0)*$I85</f>
        <v>0</v>
      </c>
      <c r="V85" s="8">
        <f>_xlfn.IFNA(VLOOKUP(SPECIES!AD108,Sheet1!$B$9:$C$13,2,FALSE),0)*$I85</f>
        <v>0</v>
      </c>
      <c r="W85" s="8">
        <f>_xlfn.IFNA(VLOOKUP(SPECIES!AE108,Sheet1!$B$9:$C$13,2,FALSE),0)*$I85</f>
        <v>0</v>
      </c>
      <c r="X85" s="8">
        <f>_xlfn.IFNA(VLOOKUP(SPECIES!AF108,Sheet1!$B$9:$C$13,2,FALSE),0)*$I85</f>
        <v>0</v>
      </c>
      <c r="Y85" s="8">
        <f>_xlfn.IFNA(VLOOKUP(SPECIES!AG108,Sheet1!$B$9:$C$13,2,FALSE),0)*$I85</f>
        <v>0</v>
      </c>
      <c r="Z85" s="8">
        <f>_xlfn.IFNA(VLOOKUP(SPECIES!AH108,Sheet1!$B$9:$C$13,2,FALSE),0)*$I85</f>
        <v>0</v>
      </c>
      <c r="AA85" s="8">
        <f>_xlfn.IFNA(VLOOKUP(SPECIES!AI108,Sheet1!$B$9:$C$13,2,FALSE),0)*$I85</f>
        <v>0</v>
      </c>
      <c r="AB85" s="8">
        <f>_xlfn.IFNA(VLOOKUP(SPECIES!AJ108,Sheet1!$B$9:$C$13,2,FALSE),0)*$I85</f>
        <v>0</v>
      </c>
      <c r="AC85" s="8">
        <f>_xlfn.IFNA(VLOOKUP(SPECIES!AK108,Sheet1!$B$9:$C$13,2,FALSE),0)*$I85</f>
        <v>0</v>
      </c>
      <c r="AD85" s="8">
        <f>_xlfn.IFNA(VLOOKUP(SPECIES!AL108,Sheet1!$B$9:$C$13,2,FALSE),0)*$I85</f>
        <v>0</v>
      </c>
      <c r="AE85" s="8">
        <f>_xlfn.IFNA(VLOOKUP(SPECIES!AM108,Sheet1!$B$9:$C$13,2,FALSE),0)*$I85</f>
        <v>0</v>
      </c>
      <c r="AF85" s="8">
        <f>_xlfn.IFNA(VLOOKUP(SPECIES!AN108,Sheet1!$B$9:$C$13,2,FALSE),0)*$I85</f>
        <v>0</v>
      </c>
      <c r="AG85" s="8">
        <f>_xlfn.IFNA(VLOOKUP(SPECIES!AO108,Sheet1!$B$9:$C$13,2,FALSE),0)*$I85</f>
        <v>0</v>
      </c>
      <c r="AH85" s="8">
        <f>_xlfn.IFNA(VLOOKUP(SPECIES!AP108,Sheet1!$B$9:$C$13,2,FALSE),0)*$I85</f>
        <v>0</v>
      </c>
      <c r="AI85" s="8">
        <f>_xlfn.IFNA(VLOOKUP(SPECIES!AQ108,Sheet1!$B$9:$C$13,2,FALSE),0)*$I85</f>
        <v>0</v>
      </c>
      <c r="AJ85" s="8">
        <f>_xlfn.IFNA(VLOOKUP(SPECIES!AR108,Sheet1!$B$9:$C$13,2,FALSE),0)*$I85</f>
        <v>0</v>
      </c>
      <c r="AK85" s="8">
        <f>_xlfn.IFNA(VLOOKUP(SPECIES!AS108,Sheet1!$B$9:$C$13,2,FALSE),0)*$I85</f>
        <v>0</v>
      </c>
      <c r="AL85" s="8">
        <f>_xlfn.IFNA(VLOOKUP(SPECIES!AT108,Sheet1!$B$9:$C$13,2,FALSE),0)*$I85</f>
        <v>0</v>
      </c>
      <c r="AM85" s="8">
        <f>_xlfn.IFNA(VLOOKUP(SPECIES!AU108,Sheet1!$B$9:$C$13,2,FALSE),0)*$I85</f>
        <v>0</v>
      </c>
      <c r="AN85" s="8">
        <f>_xlfn.IFNA(VLOOKUP(SPECIES!AV108,Sheet1!$B$9:$C$13,2,FALSE),0)*$I85</f>
        <v>0</v>
      </c>
      <c r="AO85" s="8">
        <f>_xlfn.IFNA(VLOOKUP(SPECIES!AW108,Sheet1!$B$9:$C$13,2,FALSE),0)*$I85</f>
        <v>0</v>
      </c>
      <c r="AP85" s="8">
        <f>_xlfn.IFNA(VLOOKUP(SPECIES!AX108,Sheet1!$B$9:$C$13,2,FALSE),0)*$I85</f>
        <v>0</v>
      </c>
      <c r="AQ85" s="8">
        <f>_xlfn.IFNA(VLOOKUP(SPECIES!AY108,Sheet1!$B$9:$C$13,2,FALSE),0)*$I85</f>
        <v>0</v>
      </c>
      <c r="AR85" s="8">
        <f>_xlfn.IFNA(VLOOKUP(SPECIES!AZ108,Sheet1!$B$9:$C$13,2,FALSE),0)*$I85</f>
        <v>0</v>
      </c>
      <c r="AS85" s="8">
        <f>_xlfn.IFNA(VLOOKUP(SPECIES!BA108,Sheet1!$B$9:$C$13,2,FALSE),0)*$I85</f>
        <v>0</v>
      </c>
      <c r="AT85" s="8">
        <f>_xlfn.IFNA(VLOOKUP(SPECIES!BB108,Sheet1!$B$9:$C$13,2,FALSE),0)*$I85</f>
        <v>0</v>
      </c>
      <c r="AU85" s="8">
        <f>_xlfn.IFNA(VLOOKUP(SPECIES!BC108,Sheet1!$B$9:$C$13,2,FALSE),0)*$I85</f>
        <v>0</v>
      </c>
      <c r="AV85" s="8">
        <f>_xlfn.IFNA(VLOOKUP(SPECIES!BD108,Sheet1!$B$9:$C$13,2,FALSE),0)*$I85</f>
        <v>0</v>
      </c>
      <c r="AW85" s="8">
        <f>_xlfn.IFNA(VLOOKUP(SPECIES!BE108,Sheet1!$B$9:$C$13,2,FALSE),0)*$I85</f>
        <v>0</v>
      </c>
      <c r="AX85" s="8">
        <f>_xlfn.IFNA(VLOOKUP(SPECIES!BF108,Sheet1!$B$9:$C$13,2,FALSE),0)*$I85</f>
        <v>0</v>
      </c>
      <c r="AY85" s="8">
        <f>_xlfn.IFNA(VLOOKUP(SPECIES!BG108,Sheet1!$B$9:$C$13,2,FALSE),0)*$I85</f>
        <v>0</v>
      </c>
      <c r="AZ85" s="8">
        <f>_xlfn.IFNA(VLOOKUP(SPECIES!BH108,Sheet1!$B$9:$C$13,2,FALSE),0)*$I85</f>
        <v>0</v>
      </c>
      <c r="BA85" s="8">
        <f>_xlfn.IFNA(VLOOKUP(SPECIES!BI108,Sheet1!$B$9:$C$13,2,FALSE),0)*$I85</f>
        <v>0</v>
      </c>
      <c r="BB85" s="8">
        <f>_xlfn.IFNA(VLOOKUP(SPECIES!BJ108,Sheet1!$B$9:$C$13,2,FALSE),0)*$I85</f>
        <v>0</v>
      </c>
      <c r="BC85" s="8">
        <f>_xlfn.IFNA(VLOOKUP(SPECIES!BK108,Sheet1!$B$9:$C$13,2,FALSE),0)*$I85</f>
        <v>0</v>
      </c>
      <c r="BD85" s="8">
        <f>_xlfn.IFNA(VLOOKUP(SPECIES!BL108,Sheet1!$B$9:$C$13,2,FALSE),0)*$I85</f>
        <v>0</v>
      </c>
      <c r="BE85" s="8">
        <f>_xlfn.IFNA(VLOOKUP(SPECIES!BM108,Sheet1!$B$9:$C$13,2,FALSE),0)*$I85</f>
        <v>0</v>
      </c>
      <c r="BF85" s="8">
        <f>_xlfn.IFNA(VLOOKUP(SPECIES!BN108,Sheet1!$B$9:$C$13,2,FALSE),0)*$I85</f>
        <v>0</v>
      </c>
      <c r="BG85" s="89">
        <f>_xlfn.IFNA(VLOOKUP(SPECIES!BO108,Sheet1!$B$9:$C$13,2,FALSE),0)*$I85</f>
        <v>0</v>
      </c>
    </row>
    <row r="86" spans="8:59">
      <c r="H86" s="130"/>
      <c r="I86" s="89">
        <f>IF(SPECIES!C109="x",9,IF(SPECIES!D109="x",3,IF(SPECIES!E109="x",1,"")))</f>
        <v>3</v>
      </c>
      <c r="J86" s="88">
        <f>_xlfn.IFNA(VLOOKUP(SPECIES!R109,Sheet1!$B$9:$C$13,2,FALSE),0)*$I86</f>
        <v>0</v>
      </c>
      <c r="K86" s="8">
        <f>_xlfn.IFNA(VLOOKUP(SPECIES!S109,Sheet1!$B$9:$C$13,2,FALSE),0)*$I86</f>
        <v>0</v>
      </c>
      <c r="L86" s="8">
        <f>_xlfn.IFNA(VLOOKUP(SPECIES!T109,Sheet1!$B$9:$C$13,2,FALSE),0)*$I86</f>
        <v>0</v>
      </c>
      <c r="M86" s="8">
        <f>_xlfn.IFNA(VLOOKUP(SPECIES!U109,Sheet1!$B$9:$C$13,2,FALSE),0)*$I86</f>
        <v>0</v>
      </c>
      <c r="N86" s="8">
        <f>_xlfn.IFNA(VLOOKUP(SPECIES!V109,Sheet1!$B$9:$C$13,2,FALSE),0)*$I86</f>
        <v>0</v>
      </c>
      <c r="O86" s="8">
        <f>_xlfn.IFNA(VLOOKUP(SPECIES!W109,Sheet1!$B$9:$C$13,2,FALSE),0)*$I86</f>
        <v>0</v>
      </c>
      <c r="P86" s="8">
        <f>_xlfn.IFNA(VLOOKUP(SPECIES!X109,Sheet1!$B$9:$C$13,2,FALSE),0)*$I86</f>
        <v>0</v>
      </c>
      <c r="Q86" s="8">
        <f>_xlfn.IFNA(VLOOKUP(SPECIES!Y109,Sheet1!$B$9:$C$13,2,FALSE),0)*$I86</f>
        <v>0</v>
      </c>
      <c r="R86" s="8">
        <f>_xlfn.IFNA(VLOOKUP(SPECIES!Z109,Sheet1!$B$9:$C$13,2,FALSE),0)*$I86</f>
        <v>0</v>
      </c>
      <c r="S86" s="8">
        <f>_xlfn.IFNA(VLOOKUP(SPECIES!AA109,Sheet1!$B$9:$C$13,2,FALSE),0)*$I86</f>
        <v>0</v>
      </c>
      <c r="T86" s="8">
        <f>_xlfn.IFNA(VLOOKUP(SPECIES!AB109,Sheet1!$B$9:$C$13,2,FALSE),0)*$I86</f>
        <v>0</v>
      </c>
      <c r="U86" s="8">
        <f>_xlfn.IFNA(VLOOKUP(SPECIES!AC109,Sheet1!$B$9:$C$13,2,FALSE),0)*$I86</f>
        <v>0</v>
      </c>
      <c r="V86" s="8">
        <f>_xlfn.IFNA(VLOOKUP(SPECIES!AD109,Sheet1!$B$9:$C$13,2,FALSE),0)*$I86</f>
        <v>0</v>
      </c>
      <c r="W86" s="8">
        <f>_xlfn.IFNA(VLOOKUP(SPECIES!AE109,Sheet1!$B$9:$C$13,2,FALSE),0)*$I86</f>
        <v>0</v>
      </c>
      <c r="X86" s="8">
        <f>_xlfn.IFNA(VLOOKUP(SPECIES!AF109,Sheet1!$B$9:$C$13,2,FALSE),0)*$I86</f>
        <v>0</v>
      </c>
      <c r="Y86" s="8">
        <f>_xlfn.IFNA(VLOOKUP(SPECIES!AG109,Sheet1!$B$9:$C$13,2,FALSE),0)*$I86</f>
        <v>0</v>
      </c>
      <c r="Z86" s="8">
        <f>_xlfn.IFNA(VLOOKUP(SPECIES!AH109,Sheet1!$B$9:$C$13,2,FALSE),0)*$I86</f>
        <v>0</v>
      </c>
      <c r="AA86" s="8">
        <f>_xlfn.IFNA(VLOOKUP(SPECIES!AI109,Sheet1!$B$9:$C$13,2,FALSE),0)*$I86</f>
        <v>0</v>
      </c>
      <c r="AB86" s="8">
        <f>_xlfn.IFNA(VLOOKUP(SPECIES!AJ109,Sheet1!$B$9:$C$13,2,FALSE),0)*$I86</f>
        <v>0</v>
      </c>
      <c r="AC86" s="8">
        <f>_xlfn.IFNA(VLOOKUP(SPECIES!AK109,Sheet1!$B$9:$C$13,2,FALSE),0)*$I86</f>
        <v>0</v>
      </c>
      <c r="AD86" s="8">
        <f>_xlfn.IFNA(VLOOKUP(SPECIES!AL109,Sheet1!$B$9:$C$13,2,FALSE),0)*$I86</f>
        <v>0</v>
      </c>
      <c r="AE86" s="8">
        <f>_xlfn.IFNA(VLOOKUP(SPECIES!AM109,Sheet1!$B$9:$C$13,2,FALSE),0)*$I86</f>
        <v>0</v>
      </c>
      <c r="AF86" s="8">
        <f>_xlfn.IFNA(VLOOKUP(SPECIES!AN109,Sheet1!$B$9:$C$13,2,FALSE),0)*$I86</f>
        <v>0</v>
      </c>
      <c r="AG86" s="8">
        <f>_xlfn.IFNA(VLOOKUP(SPECIES!AO109,Sheet1!$B$9:$C$13,2,FALSE),0)*$I86</f>
        <v>0</v>
      </c>
      <c r="AH86" s="8">
        <f>_xlfn.IFNA(VLOOKUP(SPECIES!AP109,Sheet1!$B$9:$C$13,2,FALSE),0)*$I86</f>
        <v>0</v>
      </c>
      <c r="AI86" s="8">
        <f>_xlfn.IFNA(VLOOKUP(SPECIES!AQ109,Sheet1!$B$9:$C$13,2,FALSE),0)*$I86</f>
        <v>0</v>
      </c>
      <c r="AJ86" s="8">
        <f>_xlfn.IFNA(VLOOKUP(SPECIES!AR109,Sheet1!$B$9:$C$13,2,FALSE),0)*$I86</f>
        <v>0</v>
      </c>
      <c r="AK86" s="8">
        <f>_xlfn.IFNA(VLOOKUP(SPECIES!AS109,Sheet1!$B$9:$C$13,2,FALSE),0)*$I86</f>
        <v>0</v>
      </c>
      <c r="AL86" s="8">
        <f>_xlfn.IFNA(VLOOKUP(SPECIES!AT109,Sheet1!$B$9:$C$13,2,FALSE),0)*$I86</f>
        <v>0</v>
      </c>
      <c r="AM86" s="8">
        <f>_xlfn.IFNA(VLOOKUP(SPECIES!AU109,Sheet1!$B$9:$C$13,2,FALSE),0)*$I86</f>
        <v>0</v>
      </c>
      <c r="AN86" s="8">
        <f>_xlfn.IFNA(VLOOKUP(SPECIES!AV109,Sheet1!$B$9:$C$13,2,FALSE),0)*$I86</f>
        <v>0</v>
      </c>
      <c r="AO86" s="8">
        <f>_xlfn.IFNA(VLOOKUP(SPECIES!AW109,Sheet1!$B$9:$C$13,2,FALSE),0)*$I86</f>
        <v>0</v>
      </c>
      <c r="AP86" s="8">
        <f>_xlfn.IFNA(VLOOKUP(SPECIES!AX109,Sheet1!$B$9:$C$13,2,FALSE),0)*$I86</f>
        <v>0</v>
      </c>
      <c r="AQ86" s="8">
        <f>_xlfn.IFNA(VLOOKUP(SPECIES!AY109,Sheet1!$B$9:$C$13,2,FALSE),0)*$I86</f>
        <v>0</v>
      </c>
      <c r="AR86" s="8">
        <f>_xlfn.IFNA(VLOOKUP(SPECIES!AZ109,Sheet1!$B$9:$C$13,2,FALSE),0)*$I86</f>
        <v>0</v>
      </c>
      <c r="AS86" s="8">
        <f>_xlfn.IFNA(VLOOKUP(SPECIES!BA109,Sheet1!$B$9:$C$13,2,FALSE),0)*$I86</f>
        <v>0</v>
      </c>
      <c r="AT86" s="8">
        <f>_xlfn.IFNA(VLOOKUP(SPECIES!BB109,Sheet1!$B$9:$C$13,2,FALSE),0)*$I86</f>
        <v>0</v>
      </c>
      <c r="AU86" s="8">
        <f>_xlfn.IFNA(VLOOKUP(SPECIES!BC109,Sheet1!$B$9:$C$13,2,FALSE),0)*$I86</f>
        <v>0</v>
      </c>
      <c r="AV86" s="8">
        <f>_xlfn.IFNA(VLOOKUP(SPECIES!BD109,Sheet1!$B$9:$C$13,2,FALSE),0)*$I86</f>
        <v>0</v>
      </c>
      <c r="AW86" s="8">
        <f>_xlfn.IFNA(VLOOKUP(SPECIES!BE109,Sheet1!$B$9:$C$13,2,FALSE),0)*$I86</f>
        <v>0</v>
      </c>
      <c r="AX86" s="8">
        <f>_xlfn.IFNA(VLOOKUP(SPECIES!BF109,Sheet1!$B$9:$C$13,2,FALSE),0)*$I86</f>
        <v>0</v>
      </c>
      <c r="AY86" s="8">
        <f>_xlfn.IFNA(VLOOKUP(SPECIES!BG109,Sheet1!$B$9:$C$13,2,FALSE),0)*$I86</f>
        <v>0</v>
      </c>
      <c r="AZ86" s="8">
        <f>_xlfn.IFNA(VLOOKUP(SPECIES!BH109,Sheet1!$B$9:$C$13,2,FALSE),0)*$I86</f>
        <v>0</v>
      </c>
      <c r="BA86" s="8">
        <f>_xlfn.IFNA(VLOOKUP(SPECIES!BI109,Sheet1!$B$9:$C$13,2,FALSE),0)*$I86</f>
        <v>0</v>
      </c>
      <c r="BB86" s="8">
        <f>_xlfn.IFNA(VLOOKUP(SPECIES!BJ109,Sheet1!$B$9:$C$13,2,FALSE),0)*$I86</f>
        <v>0</v>
      </c>
      <c r="BC86" s="8">
        <f>_xlfn.IFNA(VLOOKUP(SPECIES!BK109,Sheet1!$B$9:$C$13,2,FALSE),0)*$I86</f>
        <v>0</v>
      </c>
      <c r="BD86" s="8">
        <f>_xlfn.IFNA(VLOOKUP(SPECIES!BL109,Sheet1!$B$9:$C$13,2,FALSE),0)*$I86</f>
        <v>0</v>
      </c>
      <c r="BE86" s="8">
        <f>_xlfn.IFNA(VLOOKUP(SPECIES!BM109,Sheet1!$B$9:$C$13,2,FALSE),0)*$I86</f>
        <v>0</v>
      </c>
      <c r="BF86" s="8">
        <f>_xlfn.IFNA(VLOOKUP(SPECIES!BN109,Sheet1!$B$9:$C$13,2,FALSE),0)*$I86</f>
        <v>0</v>
      </c>
      <c r="BG86" s="89">
        <f>_xlfn.IFNA(VLOOKUP(SPECIES!BO109,Sheet1!$B$9:$C$13,2,FALSE),0)*$I86</f>
        <v>0</v>
      </c>
    </row>
    <row r="87" spans="8:59">
      <c r="H87" s="130"/>
      <c r="I87" s="89">
        <f>IF(SPECIES!C110="x",9,IF(SPECIES!D110="x",3,IF(SPECIES!E110="x",1,"")))</f>
        <v>9</v>
      </c>
      <c r="J87" s="88">
        <f>_xlfn.IFNA(VLOOKUP(SPECIES!R110,Sheet1!$B$9:$C$13,2,FALSE),0)*$I87</f>
        <v>0</v>
      </c>
      <c r="K87" s="8">
        <f>_xlfn.IFNA(VLOOKUP(SPECIES!S110,Sheet1!$B$9:$C$13,2,FALSE),0)*$I87</f>
        <v>0</v>
      </c>
      <c r="L87" s="8">
        <f>_xlfn.IFNA(VLOOKUP(SPECIES!T110,Sheet1!$B$9:$C$13,2,FALSE),0)*$I87</f>
        <v>0</v>
      </c>
      <c r="M87" s="8">
        <f>_xlfn.IFNA(VLOOKUP(SPECIES!U110,Sheet1!$B$9:$C$13,2,FALSE),0)*$I87</f>
        <v>0</v>
      </c>
      <c r="N87" s="8">
        <f>_xlfn.IFNA(VLOOKUP(SPECIES!V110,Sheet1!$B$9:$C$13,2,FALSE),0)*$I87</f>
        <v>0</v>
      </c>
      <c r="O87" s="8">
        <f>_xlfn.IFNA(VLOOKUP(SPECIES!W110,Sheet1!$B$9:$C$13,2,FALSE),0)*$I87</f>
        <v>0</v>
      </c>
      <c r="P87" s="8">
        <f>_xlfn.IFNA(VLOOKUP(SPECIES!X110,Sheet1!$B$9:$C$13,2,FALSE),0)*$I87</f>
        <v>0</v>
      </c>
      <c r="Q87" s="8">
        <f>_xlfn.IFNA(VLOOKUP(SPECIES!Y110,Sheet1!$B$9:$C$13,2,FALSE),0)*$I87</f>
        <v>0</v>
      </c>
      <c r="R87" s="8">
        <f>_xlfn.IFNA(VLOOKUP(SPECIES!Z110,Sheet1!$B$9:$C$13,2,FALSE),0)*$I87</f>
        <v>0</v>
      </c>
      <c r="S87" s="8">
        <f>_xlfn.IFNA(VLOOKUP(SPECIES!AA110,Sheet1!$B$9:$C$13,2,FALSE),0)*$I87</f>
        <v>0</v>
      </c>
      <c r="T87" s="8">
        <f>_xlfn.IFNA(VLOOKUP(SPECIES!AB110,Sheet1!$B$9:$C$13,2,FALSE),0)*$I87</f>
        <v>0</v>
      </c>
      <c r="U87" s="8">
        <f>_xlfn.IFNA(VLOOKUP(SPECIES!AC110,Sheet1!$B$9:$C$13,2,FALSE),0)*$I87</f>
        <v>0</v>
      </c>
      <c r="V87" s="8">
        <f>_xlfn.IFNA(VLOOKUP(SPECIES!AD110,Sheet1!$B$9:$C$13,2,FALSE),0)*$I87</f>
        <v>0</v>
      </c>
      <c r="W87" s="8">
        <f>_xlfn.IFNA(VLOOKUP(SPECIES!AE110,Sheet1!$B$9:$C$13,2,FALSE),0)*$I87</f>
        <v>0</v>
      </c>
      <c r="X87" s="8">
        <f>_xlfn.IFNA(VLOOKUP(SPECIES!AF110,Sheet1!$B$9:$C$13,2,FALSE),0)*$I87</f>
        <v>0</v>
      </c>
      <c r="Y87" s="8">
        <f>_xlfn.IFNA(VLOOKUP(SPECIES!AG110,Sheet1!$B$9:$C$13,2,FALSE),0)*$I87</f>
        <v>0</v>
      </c>
      <c r="Z87" s="8">
        <f>_xlfn.IFNA(VLOOKUP(SPECIES!AH110,Sheet1!$B$9:$C$13,2,FALSE),0)*$I87</f>
        <v>0</v>
      </c>
      <c r="AA87" s="8">
        <f>_xlfn.IFNA(VLOOKUP(SPECIES!AI110,Sheet1!$B$9:$C$13,2,FALSE),0)*$I87</f>
        <v>0</v>
      </c>
      <c r="AB87" s="8">
        <f>_xlfn.IFNA(VLOOKUP(SPECIES!AJ110,Sheet1!$B$9:$C$13,2,FALSE),0)*$I87</f>
        <v>0</v>
      </c>
      <c r="AC87" s="8">
        <f>_xlfn.IFNA(VLOOKUP(SPECIES!AK110,Sheet1!$B$9:$C$13,2,FALSE),0)*$I87</f>
        <v>0</v>
      </c>
      <c r="AD87" s="8">
        <f>_xlfn.IFNA(VLOOKUP(SPECIES!AL110,Sheet1!$B$9:$C$13,2,FALSE),0)*$I87</f>
        <v>0</v>
      </c>
      <c r="AE87" s="8">
        <f>_xlfn.IFNA(VLOOKUP(SPECIES!AM110,Sheet1!$B$9:$C$13,2,FALSE),0)*$I87</f>
        <v>0</v>
      </c>
      <c r="AF87" s="8">
        <f>_xlfn.IFNA(VLOOKUP(SPECIES!AN110,Sheet1!$B$9:$C$13,2,FALSE),0)*$I87</f>
        <v>0</v>
      </c>
      <c r="AG87" s="8">
        <f>_xlfn.IFNA(VLOOKUP(SPECIES!AO110,Sheet1!$B$9:$C$13,2,FALSE),0)*$I87</f>
        <v>0</v>
      </c>
      <c r="AH87" s="8">
        <f>_xlfn.IFNA(VLOOKUP(SPECIES!AP110,Sheet1!$B$9:$C$13,2,FALSE),0)*$I87</f>
        <v>0</v>
      </c>
      <c r="AI87" s="8">
        <f>_xlfn.IFNA(VLOOKUP(SPECIES!AQ110,Sheet1!$B$9:$C$13,2,FALSE),0)*$I87</f>
        <v>0</v>
      </c>
      <c r="AJ87" s="8">
        <f>_xlfn.IFNA(VLOOKUP(SPECIES!AR110,Sheet1!$B$9:$C$13,2,FALSE),0)*$I87</f>
        <v>0</v>
      </c>
      <c r="AK87" s="8">
        <f>_xlfn.IFNA(VLOOKUP(SPECIES!AS110,Sheet1!$B$9:$C$13,2,FALSE),0)*$I87</f>
        <v>0</v>
      </c>
      <c r="AL87" s="8">
        <f>_xlfn.IFNA(VLOOKUP(SPECIES!AT110,Sheet1!$B$9:$C$13,2,FALSE),0)*$I87</f>
        <v>0</v>
      </c>
      <c r="AM87" s="8">
        <f>_xlfn.IFNA(VLOOKUP(SPECIES!AU110,Sheet1!$B$9:$C$13,2,FALSE),0)*$I87</f>
        <v>0</v>
      </c>
      <c r="AN87" s="8">
        <f>_xlfn.IFNA(VLOOKUP(SPECIES!AV110,Sheet1!$B$9:$C$13,2,FALSE),0)*$I87</f>
        <v>0</v>
      </c>
      <c r="AO87" s="8">
        <f>_xlfn.IFNA(VLOOKUP(SPECIES!AW110,Sheet1!$B$9:$C$13,2,FALSE),0)*$I87</f>
        <v>0</v>
      </c>
      <c r="AP87" s="8">
        <f>_xlfn.IFNA(VLOOKUP(SPECIES!AX110,Sheet1!$B$9:$C$13,2,FALSE),0)*$I87</f>
        <v>0</v>
      </c>
      <c r="AQ87" s="8">
        <f>_xlfn.IFNA(VLOOKUP(SPECIES!AY110,Sheet1!$B$9:$C$13,2,FALSE),0)*$I87</f>
        <v>0</v>
      </c>
      <c r="AR87" s="8">
        <f>_xlfn.IFNA(VLOOKUP(SPECIES!AZ110,Sheet1!$B$9:$C$13,2,FALSE),0)*$I87</f>
        <v>0</v>
      </c>
      <c r="AS87" s="8">
        <f>_xlfn.IFNA(VLOOKUP(SPECIES!BA110,Sheet1!$B$9:$C$13,2,FALSE),0)*$I87</f>
        <v>0</v>
      </c>
      <c r="AT87" s="8">
        <f>_xlfn.IFNA(VLOOKUP(SPECIES!BB110,Sheet1!$B$9:$C$13,2,FALSE),0)*$I87</f>
        <v>0</v>
      </c>
      <c r="AU87" s="8">
        <f>_xlfn.IFNA(VLOOKUP(SPECIES!BC110,Sheet1!$B$9:$C$13,2,FALSE),0)*$I87</f>
        <v>0</v>
      </c>
      <c r="AV87" s="8">
        <f>_xlfn.IFNA(VLOOKUP(SPECIES!BD110,Sheet1!$B$9:$C$13,2,FALSE),0)*$I87</f>
        <v>0</v>
      </c>
      <c r="AW87" s="8">
        <f>_xlfn.IFNA(VLOOKUP(SPECIES!BE110,Sheet1!$B$9:$C$13,2,FALSE),0)*$I87</f>
        <v>0</v>
      </c>
      <c r="AX87" s="8">
        <f>_xlfn.IFNA(VLOOKUP(SPECIES!BF110,Sheet1!$B$9:$C$13,2,FALSE),0)*$I87</f>
        <v>0</v>
      </c>
      <c r="AY87" s="8">
        <f>_xlfn.IFNA(VLOOKUP(SPECIES!BG110,Sheet1!$B$9:$C$13,2,FALSE),0)*$I87</f>
        <v>0</v>
      </c>
      <c r="AZ87" s="8">
        <f>_xlfn.IFNA(VLOOKUP(SPECIES!BH110,Sheet1!$B$9:$C$13,2,FALSE),0)*$I87</f>
        <v>0</v>
      </c>
      <c r="BA87" s="8">
        <f>_xlfn.IFNA(VLOOKUP(SPECIES!BI110,Sheet1!$B$9:$C$13,2,FALSE),0)*$I87</f>
        <v>0</v>
      </c>
      <c r="BB87" s="8">
        <f>_xlfn.IFNA(VLOOKUP(SPECIES!BJ110,Sheet1!$B$9:$C$13,2,FALSE),0)*$I87</f>
        <v>0</v>
      </c>
      <c r="BC87" s="8">
        <f>_xlfn.IFNA(VLOOKUP(SPECIES!BK110,Sheet1!$B$9:$C$13,2,FALSE),0)*$I87</f>
        <v>0</v>
      </c>
      <c r="BD87" s="8">
        <f>_xlfn.IFNA(VLOOKUP(SPECIES!BL110,Sheet1!$B$9:$C$13,2,FALSE),0)*$I87</f>
        <v>0</v>
      </c>
      <c r="BE87" s="8">
        <f>_xlfn.IFNA(VLOOKUP(SPECIES!BM110,Sheet1!$B$9:$C$13,2,FALSE),0)*$I87</f>
        <v>0</v>
      </c>
      <c r="BF87" s="8">
        <f>_xlfn.IFNA(VLOOKUP(SPECIES!BN110,Sheet1!$B$9:$C$13,2,FALSE),0)*$I87</f>
        <v>0</v>
      </c>
      <c r="BG87" s="89">
        <f>_xlfn.IFNA(VLOOKUP(SPECIES!BO110,Sheet1!$B$9:$C$13,2,FALSE),0)*$I87</f>
        <v>0</v>
      </c>
    </row>
    <row r="88" spans="8:59">
      <c r="H88" s="130"/>
      <c r="I88" s="89">
        <f>IF(SPECIES!C111="x",9,IF(SPECIES!D111="x",3,IF(SPECIES!E111="x",1,"")))</f>
        <v>3</v>
      </c>
      <c r="J88" s="88">
        <f>_xlfn.IFNA(VLOOKUP(SPECIES!R111,Sheet1!$B$9:$C$13,2,FALSE),0)*$I88</f>
        <v>0</v>
      </c>
      <c r="K88" s="8">
        <f>_xlfn.IFNA(VLOOKUP(SPECIES!S111,Sheet1!$B$9:$C$13,2,FALSE),0)*$I88</f>
        <v>0</v>
      </c>
      <c r="L88" s="8">
        <f>_xlfn.IFNA(VLOOKUP(SPECIES!T111,Sheet1!$B$9:$C$13,2,FALSE),0)*$I88</f>
        <v>0</v>
      </c>
      <c r="M88" s="8">
        <f>_xlfn.IFNA(VLOOKUP(SPECIES!U111,Sheet1!$B$9:$C$13,2,FALSE),0)*$I88</f>
        <v>0</v>
      </c>
      <c r="N88" s="8">
        <f>_xlfn.IFNA(VLOOKUP(SPECIES!V111,Sheet1!$B$9:$C$13,2,FALSE),0)*$I88</f>
        <v>0</v>
      </c>
      <c r="O88" s="8">
        <f>_xlfn.IFNA(VLOOKUP(SPECIES!W111,Sheet1!$B$9:$C$13,2,FALSE),0)*$I88</f>
        <v>0</v>
      </c>
      <c r="P88" s="8">
        <f>_xlfn.IFNA(VLOOKUP(SPECIES!X111,Sheet1!$B$9:$C$13,2,FALSE),0)*$I88</f>
        <v>0</v>
      </c>
      <c r="Q88" s="8">
        <f>_xlfn.IFNA(VLOOKUP(SPECIES!Y111,Sheet1!$B$9:$C$13,2,FALSE),0)*$I88</f>
        <v>0</v>
      </c>
      <c r="R88" s="8">
        <f>_xlfn.IFNA(VLOOKUP(SPECIES!Z111,Sheet1!$B$9:$C$13,2,FALSE),0)*$I88</f>
        <v>0</v>
      </c>
      <c r="S88" s="8">
        <f>_xlfn.IFNA(VLOOKUP(SPECIES!AA111,Sheet1!$B$9:$C$13,2,FALSE),0)*$I88</f>
        <v>0</v>
      </c>
      <c r="T88" s="8">
        <f>_xlfn.IFNA(VLOOKUP(SPECIES!AB111,Sheet1!$B$9:$C$13,2,FALSE),0)*$I88</f>
        <v>0</v>
      </c>
      <c r="U88" s="8">
        <f>_xlfn.IFNA(VLOOKUP(SPECIES!AC111,Sheet1!$B$9:$C$13,2,FALSE),0)*$I88</f>
        <v>0</v>
      </c>
      <c r="V88" s="8">
        <f>_xlfn.IFNA(VLOOKUP(SPECIES!AD111,Sheet1!$B$9:$C$13,2,FALSE),0)*$I88</f>
        <v>0</v>
      </c>
      <c r="W88" s="8">
        <f>_xlfn.IFNA(VLOOKUP(SPECIES!AE111,Sheet1!$B$9:$C$13,2,FALSE),0)*$I88</f>
        <v>0</v>
      </c>
      <c r="X88" s="8">
        <f>_xlfn.IFNA(VLOOKUP(SPECIES!AF111,Sheet1!$B$9:$C$13,2,FALSE),0)*$I88</f>
        <v>0</v>
      </c>
      <c r="Y88" s="8">
        <f>_xlfn.IFNA(VLOOKUP(SPECIES!AG111,Sheet1!$B$9:$C$13,2,FALSE),0)*$I88</f>
        <v>0</v>
      </c>
      <c r="Z88" s="8">
        <f>_xlfn.IFNA(VLOOKUP(SPECIES!AH111,Sheet1!$B$9:$C$13,2,FALSE),0)*$I88</f>
        <v>0</v>
      </c>
      <c r="AA88" s="8">
        <f>_xlfn.IFNA(VLOOKUP(SPECIES!AI111,Sheet1!$B$9:$C$13,2,FALSE),0)*$I88</f>
        <v>0</v>
      </c>
      <c r="AB88" s="8">
        <f>_xlfn.IFNA(VLOOKUP(SPECIES!AJ111,Sheet1!$B$9:$C$13,2,FALSE),0)*$I88</f>
        <v>0</v>
      </c>
      <c r="AC88" s="8">
        <f>_xlfn.IFNA(VLOOKUP(SPECIES!AK111,Sheet1!$B$9:$C$13,2,FALSE),0)*$I88</f>
        <v>0</v>
      </c>
      <c r="AD88" s="8">
        <f>_xlfn.IFNA(VLOOKUP(SPECIES!AL111,Sheet1!$B$9:$C$13,2,FALSE),0)*$I88</f>
        <v>0</v>
      </c>
      <c r="AE88" s="8">
        <f>_xlfn.IFNA(VLOOKUP(SPECIES!AM111,Sheet1!$B$9:$C$13,2,FALSE),0)*$I88</f>
        <v>0</v>
      </c>
      <c r="AF88" s="8">
        <f>_xlfn.IFNA(VLOOKUP(SPECIES!AN111,Sheet1!$B$9:$C$13,2,FALSE),0)*$I88</f>
        <v>0</v>
      </c>
      <c r="AG88" s="8">
        <f>_xlfn.IFNA(VLOOKUP(SPECIES!AO111,Sheet1!$B$9:$C$13,2,FALSE),0)*$I88</f>
        <v>0</v>
      </c>
      <c r="AH88" s="8">
        <f>_xlfn.IFNA(VLOOKUP(SPECIES!AP111,Sheet1!$B$9:$C$13,2,FALSE),0)*$I88</f>
        <v>0</v>
      </c>
      <c r="AI88" s="8">
        <f>_xlfn.IFNA(VLOOKUP(SPECIES!AQ111,Sheet1!$B$9:$C$13,2,FALSE),0)*$I88</f>
        <v>0</v>
      </c>
      <c r="AJ88" s="8">
        <f>_xlfn.IFNA(VLOOKUP(SPECIES!AR111,Sheet1!$B$9:$C$13,2,FALSE),0)*$I88</f>
        <v>0</v>
      </c>
      <c r="AK88" s="8">
        <f>_xlfn.IFNA(VLOOKUP(SPECIES!AS111,Sheet1!$B$9:$C$13,2,FALSE),0)*$I88</f>
        <v>0</v>
      </c>
      <c r="AL88" s="8">
        <f>_xlfn.IFNA(VLOOKUP(SPECIES!AT111,Sheet1!$B$9:$C$13,2,FALSE),0)*$I88</f>
        <v>0</v>
      </c>
      <c r="AM88" s="8">
        <f>_xlfn.IFNA(VLOOKUP(SPECIES!AU111,Sheet1!$B$9:$C$13,2,FALSE),0)*$I88</f>
        <v>0</v>
      </c>
      <c r="AN88" s="8">
        <f>_xlfn.IFNA(VLOOKUP(SPECIES!AV111,Sheet1!$B$9:$C$13,2,FALSE),0)*$I88</f>
        <v>0</v>
      </c>
      <c r="AO88" s="8">
        <f>_xlfn.IFNA(VLOOKUP(SPECIES!AW111,Sheet1!$B$9:$C$13,2,FALSE),0)*$I88</f>
        <v>0</v>
      </c>
      <c r="AP88" s="8">
        <f>_xlfn.IFNA(VLOOKUP(SPECIES!AX111,Sheet1!$B$9:$C$13,2,FALSE),0)*$I88</f>
        <v>0</v>
      </c>
      <c r="AQ88" s="8">
        <f>_xlfn.IFNA(VLOOKUP(SPECIES!AY111,Sheet1!$B$9:$C$13,2,FALSE),0)*$I88</f>
        <v>0</v>
      </c>
      <c r="AR88" s="8">
        <f>_xlfn.IFNA(VLOOKUP(SPECIES!AZ111,Sheet1!$B$9:$C$13,2,FALSE),0)*$I88</f>
        <v>0</v>
      </c>
      <c r="AS88" s="8">
        <f>_xlfn.IFNA(VLOOKUP(SPECIES!BA111,Sheet1!$B$9:$C$13,2,FALSE),0)*$I88</f>
        <v>0</v>
      </c>
      <c r="AT88" s="8">
        <f>_xlfn.IFNA(VLOOKUP(SPECIES!BB111,Sheet1!$B$9:$C$13,2,FALSE),0)*$I88</f>
        <v>0</v>
      </c>
      <c r="AU88" s="8">
        <f>_xlfn.IFNA(VLOOKUP(SPECIES!BC111,Sheet1!$B$9:$C$13,2,FALSE),0)*$I88</f>
        <v>0</v>
      </c>
      <c r="AV88" s="8">
        <f>_xlfn.IFNA(VLOOKUP(SPECIES!BD111,Sheet1!$B$9:$C$13,2,FALSE),0)*$I88</f>
        <v>0</v>
      </c>
      <c r="AW88" s="8">
        <f>_xlfn.IFNA(VLOOKUP(SPECIES!BE111,Sheet1!$B$9:$C$13,2,FALSE),0)*$I88</f>
        <v>0</v>
      </c>
      <c r="AX88" s="8">
        <f>_xlfn.IFNA(VLOOKUP(SPECIES!BF111,Sheet1!$B$9:$C$13,2,FALSE),0)*$I88</f>
        <v>0</v>
      </c>
      <c r="AY88" s="8">
        <f>_xlfn.IFNA(VLOOKUP(SPECIES!BG111,Sheet1!$B$9:$C$13,2,FALSE),0)*$I88</f>
        <v>0</v>
      </c>
      <c r="AZ88" s="8">
        <f>_xlfn.IFNA(VLOOKUP(SPECIES!BH111,Sheet1!$B$9:$C$13,2,FALSE),0)*$I88</f>
        <v>0</v>
      </c>
      <c r="BA88" s="8">
        <f>_xlfn.IFNA(VLOOKUP(SPECIES!BI111,Sheet1!$B$9:$C$13,2,FALSE),0)*$I88</f>
        <v>0</v>
      </c>
      <c r="BB88" s="8">
        <f>_xlfn.IFNA(VLOOKUP(SPECIES!BJ111,Sheet1!$B$9:$C$13,2,FALSE),0)*$I88</f>
        <v>0</v>
      </c>
      <c r="BC88" s="8">
        <f>_xlfn.IFNA(VLOOKUP(SPECIES!BK111,Sheet1!$B$9:$C$13,2,FALSE),0)*$I88</f>
        <v>0</v>
      </c>
      <c r="BD88" s="8">
        <f>_xlfn.IFNA(VLOOKUP(SPECIES!BL111,Sheet1!$B$9:$C$13,2,FALSE),0)*$I88</f>
        <v>0</v>
      </c>
      <c r="BE88" s="8">
        <f>_xlfn.IFNA(VLOOKUP(SPECIES!BM111,Sheet1!$B$9:$C$13,2,FALSE),0)*$I88</f>
        <v>0</v>
      </c>
      <c r="BF88" s="8">
        <f>_xlfn.IFNA(VLOOKUP(SPECIES!BN111,Sheet1!$B$9:$C$13,2,FALSE),0)*$I88</f>
        <v>0</v>
      </c>
      <c r="BG88" s="89">
        <f>_xlfn.IFNA(VLOOKUP(SPECIES!BO111,Sheet1!$B$9:$C$13,2,FALSE),0)*$I88</f>
        <v>0</v>
      </c>
    </row>
    <row r="89" spans="8:59">
      <c r="H89" s="130"/>
      <c r="I89" s="89">
        <f>IF(SPECIES!C112="x",9,IF(SPECIES!D112="x",3,IF(SPECIES!E112="x",1,"")))</f>
        <v>9</v>
      </c>
      <c r="J89" s="88">
        <f>_xlfn.IFNA(VLOOKUP(SPECIES!R112,Sheet1!$B$9:$C$13,2,FALSE),0)*$I89</f>
        <v>0</v>
      </c>
      <c r="K89" s="8">
        <f>_xlfn.IFNA(VLOOKUP(SPECIES!S112,Sheet1!$B$9:$C$13,2,FALSE),0)*$I89</f>
        <v>0</v>
      </c>
      <c r="L89" s="8">
        <f>_xlfn.IFNA(VLOOKUP(SPECIES!T112,Sheet1!$B$9:$C$13,2,FALSE),0)*$I89</f>
        <v>0</v>
      </c>
      <c r="M89" s="8">
        <f>_xlfn.IFNA(VLOOKUP(SPECIES!U112,Sheet1!$B$9:$C$13,2,FALSE),0)*$I89</f>
        <v>0</v>
      </c>
      <c r="N89" s="8">
        <f>_xlfn.IFNA(VLOOKUP(SPECIES!V112,Sheet1!$B$9:$C$13,2,FALSE),0)*$I89</f>
        <v>0</v>
      </c>
      <c r="O89" s="8">
        <f>_xlfn.IFNA(VLOOKUP(SPECIES!W112,Sheet1!$B$9:$C$13,2,FALSE),0)*$I89</f>
        <v>0</v>
      </c>
      <c r="P89" s="8">
        <f>_xlfn.IFNA(VLOOKUP(SPECIES!X112,Sheet1!$B$9:$C$13,2,FALSE),0)*$I89</f>
        <v>0</v>
      </c>
      <c r="Q89" s="8">
        <f>_xlfn.IFNA(VLOOKUP(SPECIES!Y112,Sheet1!$B$9:$C$13,2,FALSE),0)*$I89</f>
        <v>0</v>
      </c>
      <c r="R89" s="8">
        <f>_xlfn.IFNA(VLOOKUP(SPECIES!Z112,Sheet1!$B$9:$C$13,2,FALSE),0)*$I89</f>
        <v>0</v>
      </c>
      <c r="S89" s="8">
        <f>_xlfn.IFNA(VLOOKUP(SPECIES!AA112,Sheet1!$B$9:$C$13,2,FALSE),0)*$I89</f>
        <v>0</v>
      </c>
      <c r="T89" s="8">
        <f>_xlfn.IFNA(VLOOKUP(SPECIES!AB112,Sheet1!$B$9:$C$13,2,FALSE),0)*$I89</f>
        <v>0</v>
      </c>
      <c r="U89" s="8">
        <f>_xlfn.IFNA(VLOOKUP(SPECIES!AC112,Sheet1!$B$9:$C$13,2,FALSE),0)*$I89</f>
        <v>0</v>
      </c>
      <c r="V89" s="8">
        <f>_xlfn.IFNA(VLOOKUP(SPECIES!AD112,Sheet1!$B$9:$C$13,2,FALSE),0)*$I89</f>
        <v>0</v>
      </c>
      <c r="W89" s="8">
        <f>_xlfn.IFNA(VLOOKUP(SPECIES!AE112,Sheet1!$B$9:$C$13,2,FALSE),0)*$I89</f>
        <v>0</v>
      </c>
      <c r="X89" s="8">
        <f>_xlfn.IFNA(VLOOKUP(SPECIES!AF112,Sheet1!$B$9:$C$13,2,FALSE),0)*$I89</f>
        <v>0</v>
      </c>
      <c r="Y89" s="8">
        <f>_xlfn.IFNA(VLOOKUP(SPECIES!AG112,Sheet1!$B$9:$C$13,2,FALSE),0)*$I89</f>
        <v>0</v>
      </c>
      <c r="Z89" s="8">
        <f>_xlfn.IFNA(VLOOKUP(SPECIES!AH112,Sheet1!$B$9:$C$13,2,FALSE),0)*$I89</f>
        <v>0</v>
      </c>
      <c r="AA89" s="8">
        <f>_xlfn.IFNA(VLOOKUP(SPECIES!AI112,Sheet1!$B$9:$C$13,2,FALSE),0)*$I89</f>
        <v>0</v>
      </c>
      <c r="AB89" s="8">
        <f>_xlfn.IFNA(VLOOKUP(SPECIES!AJ112,Sheet1!$B$9:$C$13,2,FALSE),0)*$I89</f>
        <v>0</v>
      </c>
      <c r="AC89" s="8">
        <f>_xlfn.IFNA(VLOOKUP(SPECIES!AK112,Sheet1!$B$9:$C$13,2,FALSE),0)*$I89</f>
        <v>0</v>
      </c>
      <c r="AD89" s="8">
        <f>_xlfn.IFNA(VLOOKUP(SPECIES!AL112,Sheet1!$B$9:$C$13,2,FALSE),0)*$I89</f>
        <v>0</v>
      </c>
      <c r="AE89" s="8">
        <f>_xlfn.IFNA(VLOOKUP(SPECIES!AM112,Sheet1!$B$9:$C$13,2,FALSE),0)*$I89</f>
        <v>0</v>
      </c>
      <c r="AF89" s="8">
        <f>_xlfn.IFNA(VLOOKUP(SPECIES!AN112,Sheet1!$B$9:$C$13,2,FALSE),0)*$I89</f>
        <v>0</v>
      </c>
      <c r="AG89" s="8">
        <f>_xlfn.IFNA(VLOOKUP(SPECIES!AO112,Sheet1!$B$9:$C$13,2,FALSE),0)*$I89</f>
        <v>0</v>
      </c>
      <c r="AH89" s="8">
        <f>_xlfn.IFNA(VLOOKUP(SPECIES!AP112,Sheet1!$B$9:$C$13,2,FALSE),0)*$I89</f>
        <v>0</v>
      </c>
      <c r="AI89" s="8">
        <f>_xlfn.IFNA(VLOOKUP(SPECIES!AQ112,Sheet1!$B$9:$C$13,2,FALSE),0)*$I89</f>
        <v>0</v>
      </c>
      <c r="AJ89" s="8">
        <f>_xlfn.IFNA(VLOOKUP(SPECIES!AR112,Sheet1!$B$9:$C$13,2,FALSE),0)*$I89</f>
        <v>0</v>
      </c>
      <c r="AK89" s="8">
        <f>_xlfn.IFNA(VLOOKUP(SPECIES!AS112,Sheet1!$B$9:$C$13,2,FALSE),0)*$I89</f>
        <v>0</v>
      </c>
      <c r="AL89" s="8">
        <f>_xlfn.IFNA(VLOOKUP(SPECIES!AT112,Sheet1!$B$9:$C$13,2,FALSE),0)*$I89</f>
        <v>0</v>
      </c>
      <c r="AM89" s="8">
        <f>_xlfn.IFNA(VLOOKUP(SPECIES!AU112,Sheet1!$B$9:$C$13,2,FALSE),0)*$I89</f>
        <v>0</v>
      </c>
      <c r="AN89" s="8">
        <f>_xlfn.IFNA(VLOOKUP(SPECIES!AV112,Sheet1!$B$9:$C$13,2,FALSE),0)*$I89</f>
        <v>0</v>
      </c>
      <c r="AO89" s="8">
        <f>_xlfn.IFNA(VLOOKUP(SPECIES!AW112,Sheet1!$B$9:$C$13,2,FALSE),0)*$I89</f>
        <v>0</v>
      </c>
      <c r="AP89" s="8">
        <f>_xlfn.IFNA(VLOOKUP(SPECIES!AX112,Sheet1!$B$9:$C$13,2,FALSE),0)*$I89</f>
        <v>0</v>
      </c>
      <c r="AQ89" s="8">
        <f>_xlfn.IFNA(VLOOKUP(SPECIES!AY112,Sheet1!$B$9:$C$13,2,FALSE),0)*$I89</f>
        <v>0</v>
      </c>
      <c r="AR89" s="8">
        <f>_xlfn.IFNA(VLOOKUP(SPECIES!AZ112,Sheet1!$B$9:$C$13,2,FALSE),0)*$I89</f>
        <v>0</v>
      </c>
      <c r="AS89" s="8">
        <f>_xlfn.IFNA(VLOOKUP(SPECIES!BA112,Sheet1!$B$9:$C$13,2,FALSE),0)*$I89</f>
        <v>0</v>
      </c>
      <c r="AT89" s="8">
        <f>_xlfn.IFNA(VLOOKUP(SPECIES!BB112,Sheet1!$B$9:$C$13,2,FALSE),0)*$I89</f>
        <v>0</v>
      </c>
      <c r="AU89" s="8">
        <f>_xlfn.IFNA(VLOOKUP(SPECIES!BC112,Sheet1!$B$9:$C$13,2,FALSE),0)*$I89</f>
        <v>0</v>
      </c>
      <c r="AV89" s="8">
        <f>_xlfn.IFNA(VLOOKUP(SPECIES!BD112,Sheet1!$B$9:$C$13,2,FALSE),0)*$I89</f>
        <v>0</v>
      </c>
      <c r="AW89" s="8">
        <f>_xlfn.IFNA(VLOOKUP(SPECIES!BE112,Sheet1!$B$9:$C$13,2,FALSE),0)*$I89</f>
        <v>0</v>
      </c>
      <c r="AX89" s="8">
        <f>_xlfn.IFNA(VLOOKUP(SPECIES!BF112,Sheet1!$B$9:$C$13,2,FALSE),0)*$I89</f>
        <v>0</v>
      </c>
      <c r="AY89" s="8">
        <f>_xlfn.IFNA(VLOOKUP(SPECIES!BG112,Sheet1!$B$9:$C$13,2,FALSE),0)*$I89</f>
        <v>0</v>
      </c>
      <c r="AZ89" s="8">
        <f>_xlfn.IFNA(VLOOKUP(SPECIES!BH112,Sheet1!$B$9:$C$13,2,FALSE),0)*$I89</f>
        <v>0</v>
      </c>
      <c r="BA89" s="8">
        <f>_xlfn.IFNA(VLOOKUP(SPECIES!BI112,Sheet1!$B$9:$C$13,2,FALSE),0)*$I89</f>
        <v>0</v>
      </c>
      <c r="BB89" s="8">
        <f>_xlfn.IFNA(VLOOKUP(SPECIES!BJ112,Sheet1!$B$9:$C$13,2,FALSE),0)*$I89</f>
        <v>0</v>
      </c>
      <c r="BC89" s="8">
        <f>_xlfn.IFNA(VLOOKUP(SPECIES!BK112,Sheet1!$B$9:$C$13,2,FALSE),0)*$I89</f>
        <v>0</v>
      </c>
      <c r="BD89" s="8">
        <f>_xlfn.IFNA(VLOOKUP(SPECIES!BL112,Sheet1!$B$9:$C$13,2,FALSE),0)*$I89</f>
        <v>0</v>
      </c>
      <c r="BE89" s="8">
        <f>_xlfn.IFNA(VLOOKUP(SPECIES!BM112,Sheet1!$B$9:$C$13,2,FALSE),0)*$I89</f>
        <v>0</v>
      </c>
      <c r="BF89" s="8">
        <f>_xlfn.IFNA(VLOOKUP(SPECIES!BN112,Sheet1!$B$9:$C$13,2,FALSE),0)*$I89</f>
        <v>0</v>
      </c>
      <c r="BG89" s="89">
        <f>_xlfn.IFNA(VLOOKUP(SPECIES!BO112,Sheet1!$B$9:$C$13,2,FALSE),0)*$I89</f>
        <v>0</v>
      </c>
    </row>
    <row r="90" spans="8:59">
      <c r="H90" s="130"/>
      <c r="I90" s="89">
        <f>IF(SPECIES!C113="x",9,IF(SPECIES!D113="x",3,IF(SPECIES!E113="x",1,"")))</f>
        <v>3</v>
      </c>
      <c r="J90" s="88">
        <f>_xlfn.IFNA(VLOOKUP(SPECIES!R113,Sheet1!$B$9:$C$13,2,FALSE),0)*$I90</f>
        <v>0</v>
      </c>
      <c r="K90" s="8">
        <f>_xlfn.IFNA(VLOOKUP(SPECIES!S113,Sheet1!$B$9:$C$13,2,FALSE),0)*$I90</f>
        <v>0</v>
      </c>
      <c r="L90" s="8">
        <f>_xlfn.IFNA(VLOOKUP(SPECIES!T113,Sheet1!$B$9:$C$13,2,FALSE),0)*$I90</f>
        <v>0</v>
      </c>
      <c r="M90" s="8">
        <f>_xlfn.IFNA(VLOOKUP(SPECIES!U113,Sheet1!$B$9:$C$13,2,FALSE),0)*$I90</f>
        <v>0</v>
      </c>
      <c r="N90" s="8">
        <f>_xlfn.IFNA(VLOOKUP(SPECIES!V113,Sheet1!$B$9:$C$13,2,FALSE),0)*$I90</f>
        <v>0</v>
      </c>
      <c r="O90" s="8">
        <f>_xlfn.IFNA(VLOOKUP(SPECIES!W113,Sheet1!$B$9:$C$13,2,FALSE),0)*$I90</f>
        <v>0</v>
      </c>
      <c r="P90" s="8">
        <f>_xlfn.IFNA(VLOOKUP(SPECIES!X113,Sheet1!$B$9:$C$13,2,FALSE),0)*$I90</f>
        <v>0</v>
      </c>
      <c r="Q90" s="8">
        <f>_xlfn.IFNA(VLOOKUP(SPECIES!Y113,Sheet1!$B$9:$C$13,2,FALSE),0)*$I90</f>
        <v>0</v>
      </c>
      <c r="R90" s="8">
        <f>_xlfn.IFNA(VLOOKUP(SPECIES!Z113,Sheet1!$B$9:$C$13,2,FALSE),0)*$I90</f>
        <v>0</v>
      </c>
      <c r="S90" s="8">
        <f>_xlfn.IFNA(VLOOKUP(SPECIES!AA113,Sheet1!$B$9:$C$13,2,FALSE),0)*$I90</f>
        <v>0</v>
      </c>
      <c r="T90" s="8">
        <f>_xlfn.IFNA(VLOOKUP(SPECIES!AB113,Sheet1!$B$9:$C$13,2,FALSE),0)*$I90</f>
        <v>0</v>
      </c>
      <c r="U90" s="8">
        <f>_xlfn.IFNA(VLOOKUP(SPECIES!AC113,Sheet1!$B$9:$C$13,2,FALSE),0)*$I90</f>
        <v>0</v>
      </c>
      <c r="V90" s="8">
        <f>_xlfn.IFNA(VLOOKUP(SPECIES!AD113,Sheet1!$B$9:$C$13,2,FALSE),0)*$I90</f>
        <v>0</v>
      </c>
      <c r="W90" s="8">
        <f>_xlfn.IFNA(VLOOKUP(SPECIES!AE113,Sheet1!$B$9:$C$13,2,FALSE),0)*$I90</f>
        <v>0</v>
      </c>
      <c r="X90" s="8">
        <f>_xlfn.IFNA(VLOOKUP(SPECIES!AF113,Sheet1!$B$9:$C$13,2,FALSE),0)*$I90</f>
        <v>0</v>
      </c>
      <c r="Y90" s="8">
        <f>_xlfn.IFNA(VLOOKUP(SPECIES!AG113,Sheet1!$B$9:$C$13,2,FALSE),0)*$I90</f>
        <v>0</v>
      </c>
      <c r="Z90" s="8">
        <f>_xlfn.IFNA(VLOOKUP(SPECIES!AH113,Sheet1!$B$9:$C$13,2,FALSE),0)*$I90</f>
        <v>0</v>
      </c>
      <c r="AA90" s="8">
        <f>_xlfn.IFNA(VLOOKUP(SPECIES!AI113,Sheet1!$B$9:$C$13,2,FALSE),0)*$I90</f>
        <v>0</v>
      </c>
      <c r="AB90" s="8">
        <f>_xlfn.IFNA(VLOOKUP(SPECIES!AJ113,Sheet1!$B$9:$C$13,2,FALSE),0)*$I90</f>
        <v>0</v>
      </c>
      <c r="AC90" s="8">
        <f>_xlfn.IFNA(VLOOKUP(SPECIES!AK113,Sheet1!$B$9:$C$13,2,FALSE),0)*$I90</f>
        <v>0</v>
      </c>
      <c r="AD90" s="8">
        <f>_xlfn.IFNA(VLOOKUP(SPECIES!AL113,Sheet1!$B$9:$C$13,2,FALSE),0)*$I90</f>
        <v>0</v>
      </c>
      <c r="AE90" s="8">
        <f>_xlfn.IFNA(VLOOKUP(SPECIES!AM113,Sheet1!$B$9:$C$13,2,FALSE),0)*$I90</f>
        <v>0</v>
      </c>
      <c r="AF90" s="8">
        <f>_xlfn.IFNA(VLOOKUP(SPECIES!AN113,Sheet1!$B$9:$C$13,2,FALSE),0)*$I90</f>
        <v>0</v>
      </c>
      <c r="AG90" s="8">
        <f>_xlfn.IFNA(VLOOKUP(SPECIES!AO113,Sheet1!$B$9:$C$13,2,FALSE),0)*$I90</f>
        <v>0</v>
      </c>
      <c r="AH90" s="8">
        <f>_xlfn.IFNA(VLOOKUP(SPECIES!AP113,Sheet1!$B$9:$C$13,2,FALSE),0)*$I90</f>
        <v>0</v>
      </c>
      <c r="AI90" s="8">
        <f>_xlfn.IFNA(VLOOKUP(SPECIES!AQ113,Sheet1!$B$9:$C$13,2,FALSE),0)*$I90</f>
        <v>0</v>
      </c>
      <c r="AJ90" s="8">
        <f>_xlfn.IFNA(VLOOKUP(SPECIES!AR113,Sheet1!$B$9:$C$13,2,FALSE),0)*$I90</f>
        <v>0</v>
      </c>
      <c r="AK90" s="8">
        <f>_xlfn.IFNA(VLOOKUP(SPECIES!AS113,Sheet1!$B$9:$C$13,2,FALSE),0)*$I90</f>
        <v>0</v>
      </c>
      <c r="AL90" s="8">
        <f>_xlfn.IFNA(VLOOKUP(SPECIES!AT113,Sheet1!$B$9:$C$13,2,FALSE),0)*$I90</f>
        <v>0</v>
      </c>
      <c r="AM90" s="8">
        <f>_xlfn.IFNA(VLOOKUP(SPECIES!AU113,Sheet1!$B$9:$C$13,2,FALSE),0)*$I90</f>
        <v>0</v>
      </c>
      <c r="AN90" s="8">
        <f>_xlfn.IFNA(VLOOKUP(SPECIES!AV113,Sheet1!$B$9:$C$13,2,FALSE),0)*$I90</f>
        <v>0</v>
      </c>
      <c r="AO90" s="8">
        <f>_xlfn.IFNA(VLOOKUP(SPECIES!AW113,Sheet1!$B$9:$C$13,2,FALSE),0)*$I90</f>
        <v>0</v>
      </c>
      <c r="AP90" s="8">
        <f>_xlfn.IFNA(VLOOKUP(SPECIES!AX113,Sheet1!$B$9:$C$13,2,FALSE),0)*$I90</f>
        <v>0</v>
      </c>
      <c r="AQ90" s="8">
        <f>_xlfn.IFNA(VLOOKUP(SPECIES!AY113,Sheet1!$B$9:$C$13,2,FALSE),0)*$I90</f>
        <v>0</v>
      </c>
      <c r="AR90" s="8">
        <f>_xlfn.IFNA(VLOOKUP(SPECIES!AZ113,Sheet1!$B$9:$C$13,2,FALSE),0)*$I90</f>
        <v>0</v>
      </c>
      <c r="AS90" s="8">
        <f>_xlfn.IFNA(VLOOKUP(SPECIES!BA113,Sheet1!$B$9:$C$13,2,FALSE),0)*$I90</f>
        <v>0</v>
      </c>
      <c r="AT90" s="8">
        <f>_xlfn.IFNA(VLOOKUP(SPECIES!BB113,Sheet1!$B$9:$C$13,2,FALSE),0)*$I90</f>
        <v>0</v>
      </c>
      <c r="AU90" s="8">
        <f>_xlfn.IFNA(VLOOKUP(SPECIES!BC113,Sheet1!$B$9:$C$13,2,FALSE),0)*$I90</f>
        <v>0</v>
      </c>
      <c r="AV90" s="8">
        <f>_xlfn.IFNA(VLOOKUP(SPECIES!BD113,Sheet1!$B$9:$C$13,2,FALSE),0)*$I90</f>
        <v>0</v>
      </c>
      <c r="AW90" s="8">
        <f>_xlfn.IFNA(VLOOKUP(SPECIES!BE113,Sheet1!$B$9:$C$13,2,FALSE),0)*$I90</f>
        <v>0</v>
      </c>
      <c r="AX90" s="8">
        <f>_xlfn.IFNA(VLOOKUP(SPECIES!BF113,Sheet1!$B$9:$C$13,2,FALSE),0)*$I90</f>
        <v>0</v>
      </c>
      <c r="AY90" s="8">
        <f>_xlfn.IFNA(VLOOKUP(SPECIES!BG113,Sheet1!$B$9:$C$13,2,FALSE),0)*$I90</f>
        <v>0</v>
      </c>
      <c r="AZ90" s="8">
        <f>_xlfn.IFNA(VLOOKUP(SPECIES!BH113,Sheet1!$B$9:$C$13,2,FALSE),0)*$I90</f>
        <v>0</v>
      </c>
      <c r="BA90" s="8">
        <f>_xlfn.IFNA(VLOOKUP(SPECIES!BI113,Sheet1!$B$9:$C$13,2,FALSE),0)*$I90</f>
        <v>0</v>
      </c>
      <c r="BB90" s="8">
        <f>_xlfn.IFNA(VLOOKUP(SPECIES!BJ113,Sheet1!$B$9:$C$13,2,FALSE),0)*$I90</f>
        <v>0</v>
      </c>
      <c r="BC90" s="8">
        <f>_xlfn.IFNA(VLOOKUP(SPECIES!BK113,Sheet1!$B$9:$C$13,2,FALSE),0)*$I90</f>
        <v>0</v>
      </c>
      <c r="BD90" s="8">
        <f>_xlfn.IFNA(VLOOKUP(SPECIES!BL113,Sheet1!$B$9:$C$13,2,FALSE),0)*$I90</f>
        <v>0</v>
      </c>
      <c r="BE90" s="8">
        <f>_xlfn.IFNA(VLOOKUP(SPECIES!BM113,Sheet1!$B$9:$C$13,2,FALSE),0)*$I90</f>
        <v>0</v>
      </c>
      <c r="BF90" s="8">
        <f>_xlfn.IFNA(VLOOKUP(SPECIES!BN113,Sheet1!$B$9:$C$13,2,FALSE),0)*$I90</f>
        <v>0</v>
      </c>
      <c r="BG90" s="89">
        <f>_xlfn.IFNA(VLOOKUP(SPECIES!BO113,Sheet1!$B$9:$C$13,2,FALSE),0)*$I90</f>
        <v>0</v>
      </c>
    </row>
    <row r="91" spans="8:59">
      <c r="H91" s="130"/>
      <c r="I91" s="89">
        <f>IF(SPECIES!C114="x",9,IF(SPECIES!D114="x",3,IF(SPECIES!E114="x",1,"")))</f>
        <v>9</v>
      </c>
      <c r="J91" s="88">
        <f>_xlfn.IFNA(VLOOKUP(SPECIES!R114,Sheet1!$B$9:$C$13,2,FALSE),0)*$I91</f>
        <v>0</v>
      </c>
      <c r="K91" s="8">
        <f>_xlfn.IFNA(VLOOKUP(SPECIES!S114,Sheet1!$B$9:$C$13,2,FALSE),0)*$I91</f>
        <v>0</v>
      </c>
      <c r="L91" s="8">
        <f>_xlfn.IFNA(VLOOKUP(SPECIES!T114,Sheet1!$B$9:$C$13,2,FALSE),0)*$I91</f>
        <v>0</v>
      </c>
      <c r="M91" s="8">
        <f>_xlfn.IFNA(VLOOKUP(SPECIES!U114,Sheet1!$B$9:$C$13,2,FALSE),0)*$I91</f>
        <v>0</v>
      </c>
      <c r="N91" s="8">
        <f>_xlfn.IFNA(VLOOKUP(SPECIES!V114,Sheet1!$B$9:$C$13,2,FALSE),0)*$I91</f>
        <v>0</v>
      </c>
      <c r="O91" s="8">
        <f>_xlfn.IFNA(VLOOKUP(SPECIES!W114,Sheet1!$B$9:$C$13,2,FALSE),0)*$I91</f>
        <v>0</v>
      </c>
      <c r="P91" s="8">
        <f>_xlfn.IFNA(VLOOKUP(SPECIES!X114,Sheet1!$B$9:$C$13,2,FALSE),0)*$I91</f>
        <v>0</v>
      </c>
      <c r="Q91" s="8">
        <f>_xlfn.IFNA(VLOOKUP(SPECIES!Y114,Sheet1!$B$9:$C$13,2,FALSE),0)*$I91</f>
        <v>0</v>
      </c>
      <c r="R91" s="8">
        <f>_xlfn.IFNA(VLOOKUP(SPECIES!Z114,Sheet1!$B$9:$C$13,2,FALSE),0)*$I91</f>
        <v>0</v>
      </c>
      <c r="S91" s="8">
        <f>_xlfn.IFNA(VLOOKUP(SPECIES!AA114,Sheet1!$B$9:$C$13,2,FALSE),0)*$I91</f>
        <v>0</v>
      </c>
      <c r="T91" s="8">
        <f>_xlfn.IFNA(VLOOKUP(SPECIES!AB114,Sheet1!$B$9:$C$13,2,FALSE),0)*$I91</f>
        <v>0</v>
      </c>
      <c r="U91" s="8">
        <f>_xlfn.IFNA(VLOOKUP(SPECIES!AC114,Sheet1!$B$9:$C$13,2,FALSE),0)*$I91</f>
        <v>0</v>
      </c>
      <c r="V91" s="8">
        <f>_xlfn.IFNA(VLOOKUP(SPECIES!AD114,Sheet1!$B$9:$C$13,2,FALSE),0)*$I91</f>
        <v>0</v>
      </c>
      <c r="W91" s="8">
        <f>_xlfn.IFNA(VLOOKUP(SPECIES!AE114,Sheet1!$B$9:$C$13,2,FALSE),0)*$I91</f>
        <v>0</v>
      </c>
      <c r="X91" s="8">
        <f>_xlfn.IFNA(VLOOKUP(SPECIES!AF114,Sheet1!$B$9:$C$13,2,FALSE),0)*$I91</f>
        <v>0</v>
      </c>
      <c r="Y91" s="8">
        <f>_xlfn.IFNA(VLOOKUP(SPECIES!AG114,Sheet1!$B$9:$C$13,2,FALSE),0)*$I91</f>
        <v>0</v>
      </c>
      <c r="Z91" s="8">
        <f>_xlfn.IFNA(VLOOKUP(SPECIES!AH114,Sheet1!$B$9:$C$13,2,FALSE),0)*$I91</f>
        <v>0</v>
      </c>
      <c r="AA91" s="8">
        <f>_xlfn.IFNA(VLOOKUP(SPECIES!AI114,Sheet1!$B$9:$C$13,2,FALSE),0)*$I91</f>
        <v>0</v>
      </c>
      <c r="AB91" s="8">
        <f>_xlfn.IFNA(VLOOKUP(SPECIES!AJ114,Sheet1!$B$9:$C$13,2,FALSE),0)*$I91</f>
        <v>0</v>
      </c>
      <c r="AC91" s="8">
        <f>_xlfn.IFNA(VLOOKUP(SPECIES!AK114,Sheet1!$B$9:$C$13,2,FALSE),0)*$I91</f>
        <v>0</v>
      </c>
      <c r="AD91" s="8">
        <f>_xlfn.IFNA(VLOOKUP(SPECIES!AL114,Sheet1!$B$9:$C$13,2,FALSE),0)*$I91</f>
        <v>0</v>
      </c>
      <c r="AE91" s="8">
        <f>_xlfn.IFNA(VLOOKUP(SPECIES!AM114,Sheet1!$B$9:$C$13,2,FALSE),0)*$I91</f>
        <v>0</v>
      </c>
      <c r="AF91" s="8">
        <f>_xlfn.IFNA(VLOOKUP(SPECIES!AN114,Sheet1!$B$9:$C$13,2,FALSE),0)*$I91</f>
        <v>0</v>
      </c>
      <c r="AG91" s="8">
        <f>_xlfn.IFNA(VLOOKUP(SPECIES!AO114,Sheet1!$B$9:$C$13,2,FALSE),0)*$I91</f>
        <v>0</v>
      </c>
      <c r="AH91" s="8">
        <f>_xlfn.IFNA(VLOOKUP(SPECIES!AP114,Sheet1!$B$9:$C$13,2,FALSE),0)*$I91</f>
        <v>0</v>
      </c>
      <c r="AI91" s="8">
        <f>_xlfn.IFNA(VLOOKUP(SPECIES!AQ114,Sheet1!$B$9:$C$13,2,FALSE),0)*$I91</f>
        <v>0</v>
      </c>
      <c r="AJ91" s="8">
        <f>_xlfn.IFNA(VLOOKUP(SPECIES!AR114,Sheet1!$B$9:$C$13,2,FALSE),0)*$I91</f>
        <v>0</v>
      </c>
      <c r="AK91" s="8">
        <f>_xlfn.IFNA(VLOOKUP(SPECIES!AS114,Sheet1!$B$9:$C$13,2,FALSE),0)*$I91</f>
        <v>0</v>
      </c>
      <c r="AL91" s="8">
        <f>_xlfn.IFNA(VLOOKUP(SPECIES!AT114,Sheet1!$B$9:$C$13,2,FALSE),0)*$I91</f>
        <v>0</v>
      </c>
      <c r="AM91" s="8">
        <f>_xlfn.IFNA(VLOOKUP(SPECIES!AU114,Sheet1!$B$9:$C$13,2,FALSE),0)*$I91</f>
        <v>0</v>
      </c>
      <c r="AN91" s="8">
        <f>_xlfn.IFNA(VLOOKUP(SPECIES!AV114,Sheet1!$B$9:$C$13,2,FALSE),0)*$I91</f>
        <v>0</v>
      </c>
      <c r="AO91" s="8">
        <f>_xlfn.IFNA(VLOOKUP(SPECIES!AW114,Sheet1!$B$9:$C$13,2,FALSE),0)*$I91</f>
        <v>0</v>
      </c>
      <c r="AP91" s="8">
        <f>_xlfn.IFNA(VLOOKUP(SPECIES!AX114,Sheet1!$B$9:$C$13,2,FALSE),0)*$I91</f>
        <v>0</v>
      </c>
      <c r="AQ91" s="8">
        <f>_xlfn.IFNA(VLOOKUP(SPECIES!AY114,Sheet1!$B$9:$C$13,2,FALSE),0)*$I91</f>
        <v>0</v>
      </c>
      <c r="AR91" s="8">
        <f>_xlfn.IFNA(VLOOKUP(SPECIES!AZ114,Sheet1!$B$9:$C$13,2,FALSE),0)*$I91</f>
        <v>0</v>
      </c>
      <c r="AS91" s="8">
        <f>_xlfn.IFNA(VLOOKUP(SPECIES!BA114,Sheet1!$B$9:$C$13,2,FALSE),0)*$I91</f>
        <v>0</v>
      </c>
      <c r="AT91" s="8">
        <f>_xlfn.IFNA(VLOOKUP(SPECIES!BB114,Sheet1!$B$9:$C$13,2,FALSE),0)*$I91</f>
        <v>0</v>
      </c>
      <c r="AU91" s="8">
        <f>_xlfn.IFNA(VLOOKUP(SPECIES!BC114,Sheet1!$B$9:$C$13,2,FALSE),0)*$I91</f>
        <v>0</v>
      </c>
      <c r="AV91" s="8">
        <f>_xlfn.IFNA(VLOOKUP(SPECIES!BD114,Sheet1!$B$9:$C$13,2,FALSE),0)*$I91</f>
        <v>0</v>
      </c>
      <c r="AW91" s="8">
        <f>_xlfn.IFNA(VLOOKUP(SPECIES!BE114,Sheet1!$B$9:$C$13,2,FALSE),0)*$I91</f>
        <v>0</v>
      </c>
      <c r="AX91" s="8">
        <f>_xlfn.IFNA(VLOOKUP(SPECIES!BF114,Sheet1!$B$9:$C$13,2,FALSE),0)*$I91</f>
        <v>0</v>
      </c>
      <c r="AY91" s="8">
        <f>_xlfn.IFNA(VLOOKUP(SPECIES!BG114,Sheet1!$B$9:$C$13,2,FALSE),0)*$I91</f>
        <v>0</v>
      </c>
      <c r="AZ91" s="8">
        <f>_xlfn.IFNA(VLOOKUP(SPECIES!BH114,Sheet1!$B$9:$C$13,2,FALSE),0)*$I91</f>
        <v>0</v>
      </c>
      <c r="BA91" s="8">
        <f>_xlfn.IFNA(VLOOKUP(SPECIES!BI114,Sheet1!$B$9:$C$13,2,FALSE),0)*$I91</f>
        <v>0</v>
      </c>
      <c r="BB91" s="8">
        <f>_xlfn.IFNA(VLOOKUP(SPECIES!BJ114,Sheet1!$B$9:$C$13,2,FALSE),0)*$I91</f>
        <v>0</v>
      </c>
      <c r="BC91" s="8">
        <f>_xlfn.IFNA(VLOOKUP(SPECIES!BK114,Sheet1!$B$9:$C$13,2,FALSE),0)*$I91</f>
        <v>0</v>
      </c>
      <c r="BD91" s="8">
        <f>_xlfn.IFNA(VLOOKUP(SPECIES!BL114,Sheet1!$B$9:$C$13,2,FALSE),0)*$I91</f>
        <v>0</v>
      </c>
      <c r="BE91" s="8">
        <f>_xlfn.IFNA(VLOOKUP(SPECIES!BM114,Sheet1!$B$9:$C$13,2,FALSE),0)*$I91</f>
        <v>0</v>
      </c>
      <c r="BF91" s="8">
        <f>_xlfn.IFNA(VLOOKUP(SPECIES!BN114,Sheet1!$B$9:$C$13,2,FALSE),0)*$I91</f>
        <v>0</v>
      </c>
      <c r="BG91" s="89">
        <f>_xlfn.IFNA(VLOOKUP(SPECIES!BO114,Sheet1!$B$9:$C$13,2,FALSE),0)*$I91</f>
        <v>0</v>
      </c>
    </row>
    <row r="92" spans="8:59">
      <c r="H92" s="130"/>
      <c r="I92" s="89">
        <f>IF(SPECIES!C115="x",9,IF(SPECIES!D115="x",3,IF(SPECIES!E115="x",1,"")))</f>
        <v>9</v>
      </c>
      <c r="J92" s="88">
        <f>_xlfn.IFNA(VLOOKUP(SPECIES!R115,Sheet1!$B$9:$C$13,2,FALSE),0)*$I92</f>
        <v>0</v>
      </c>
      <c r="K92" s="8">
        <f>_xlfn.IFNA(VLOOKUP(SPECIES!S115,Sheet1!$B$9:$C$13,2,FALSE),0)*$I92</f>
        <v>0</v>
      </c>
      <c r="L92" s="8">
        <f>_xlfn.IFNA(VLOOKUP(SPECIES!T115,Sheet1!$B$9:$C$13,2,FALSE),0)*$I92</f>
        <v>0</v>
      </c>
      <c r="M92" s="8">
        <f>_xlfn.IFNA(VLOOKUP(SPECIES!U115,Sheet1!$B$9:$C$13,2,FALSE),0)*$I92</f>
        <v>0</v>
      </c>
      <c r="N92" s="8">
        <f>_xlfn.IFNA(VLOOKUP(SPECIES!V115,Sheet1!$B$9:$C$13,2,FALSE),0)*$I92</f>
        <v>0</v>
      </c>
      <c r="O92" s="8">
        <f>_xlfn.IFNA(VLOOKUP(SPECIES!W115,Sheet1!$B$9:$C$13,2,FALSE),0)*$I92</f>
        <v>0</v>
      </c>
      <c r="P92" s="8">
        <f>_xlfn.IFNA(VLOOKUP(SPECIES!X115,Sheet1!$B$9:$C$13,2,FALSE),0)*$I92</f>
        <v>0</v>
      </c>
      <c r="Q92" s="8">
        <f>_xlfn.IFNA(VLOOKUP(SPECIES!Y115,Sheet1!$B$9:$C$13,2,FALSE),0)*$I92</f>
        <v>0</v>
      </c>
      <c r="R92" s="8">
        <f>_xlfn.IFNA(VLOOKUP(SPECIES!Z115,Sheet1!$B$9:$C$13,2,FALSE),0)*$I92</f>
        <v>0</v>
      </c>
      <c r="S92" s="8">
        <f>_xlfn.IFNA(VLOOKUP(SPECIES!AA115,Sheet1!$B$9:$C$13,2,FALSE),0)*$I92</f>
        <v>0</v>
      </c>
      <c r="T92" s="8">
        <f>_xlfn.IFNA(VLOOKUP(SPECIES!AB115,Sheet1!$B$9:$C$13,2,FALSE),0)*$I92</f>
        <v>0</v>
      </c>
      <c r="U92" s="8">
        <f>_xlfn.IFNA(VLOOKUP(SPECIES!AC115,Sheet1!$B$9:$C$13,2,FALSE),0)*$I92</f>
        <v>0</v>
      </c>
      <c r="V92" s="8">
        <f>_xlfn.IFNA(VLOOKUP(SPECIES!AD115,Sheet1!$B$9:$C$13,2,FALSE),0)*$I92</f>
        <v>0</v>
      </c>
      <c r="W92" s="8">
        <f>_xlfn.IFNA(VLOOKUP(SPECIES!AE115,Sheet1!$B$9:$C$13,2,FALSE),0)*$I92</f>
        <v>0</v>
      </c>
      <c r="X92" s="8">
        <f>_xlfn.IFNA(VLOOKUP(SPECIES!AF115,Sheet1!$B$9:$C$13,2,FALSE),0)*$I92</f>
        <v>0</v>
      </c>
      <c r="Y92" s="8">
        <f>_xlfn.IFNA(VLOOKUP(SPECIES!AG115,Sheet1!$B$9:$C$13,2,FALSE),0)*$I92</f>
        <v>0</v>
      </c>
      <c r="Z92" s="8">
        <f>_xlfn.IFNA(VLOOKUP(SPECIES!AH115,Sheet1!$B$9:$C$13,2,FALSE),0)*$I92</f>
        <v>0</v>
      </c>
      <c r="AA92" s="8">
        <f>_xlfn.IFNA(VLOOKUP(SPECIES!AI115,Sheet1!$B$9:$C$13,2,FALSE),0)*$I92</f>
        <v>0</v>
      </c>
      <c r="AB92" s="8">
        <f>_xlfn.IFNA(VLOOKUP(SPECIES!AJ115,Sheet1!$B$9:$C$13,2,FALSE),0)*$I92</f>
        <v>0</v>
      </c>
      <c r="AC92" s="8">
        <f>_xlfn.IFNA(VLOOKUP(SPECIES!AK115,Sheet1!$B$9:$C$13,2,FALSE),0)*$I92</f>
        <v>0</v>
      </c>
      <c r="AD92" s="8">
        <f>_xlfn.IFNA(VLOOKUP(SPECIES!AL115,Sheet1!$B$9:$C$13,2,FALSE),0)*$I92</f>
        <v>0</v>
      </c>
      <c r="AE92" s="8">
        <f>_xlfn.IFNA(VLOOKUP(SPECIES!AM115,Sheet1!$B$9:$C$13,2,FALSE),0)*$I92</f>
        <v>0</v>
      </c>
      <c r="AF92" s="8">
        <f>_xlfn.IFNA(VLOOKUP(SPECIES!AN115,Sheet1!$B$9:$C$13,2,FALSE),0)*$I92</f>
        <v>0</v>
      </c>
      <c r="AG92" s="8">
        <f>_xlfn.IFNA(VLOOKUP(SPECIES!AO115,Sheet1!$B$9:$C$13,2,FALSE),0)*$I92</f>
        <v>0</v>
      </c>
      <c r="AH92" s="8">
        <f>_xlfn.IFNA(VLOOKUP(SPECIES!AP115,Sheet1!$B$9:$C$13,2,FALSE),0)*$I92</f>
        <v>0</v>
      </c>
      <c r="AI92" s="8">
        <f>_xlfn.IFNA(VLOOKUP(SPECIES!AQ115,Sheet1!$B$9:$C$13,2,FALSE),0)*$I92</f>
        <v>0</v>
      </c>
      <c r="AJ92" s="8">
        <f>_xlfn.IFNA(VLOOKUP(SPECIES!AR115,Sheet1!$B$9:$C$13,2,FALSE),0)*$I92</f>
        <v>0</v>
      </c>
      <c r="AK92" s="8">
        <f>_xlfn.IFNA(VLOOKUP(SPECIES!AS115,Sheet1!$B$9:$C$13,2,FALSE),0)*$I92</f>
        <v>0</v>
      </c>
      <c r="AL92" s="8">
        <f>_xlfn.IFNA(VLOOKUP(SPECIES!AT115,Sheet1!$B$9:$C$13,2,FALSE),0)*$I92</f>
        <v>0</v>
      </c>
      <c r="AM92" s="8">
        <f>_xlfn.IFNA(VLOOKUP(SPECIES!AU115,Sheet1!$B$9:$C$13,2,FALSE),0)*$I92</f>
        <v>0</v>
      </c>
      <c r="AN92" s="8">
        <f>_xlfn.IFNA(VLOOKUP(SPECIES!AV115,Sheet1!$B$9:$C$13,2,FALSE),0)*$I92</f>
        <v>0</v>
      </c>
      <c r="AO92" s="8">
        <f>_xlfn.IFNA(VLOOKUP(SPECIES!AW115,Sheet1!$B$9:$C$13,2,FALSE),0)*$I92</f>
        <v>0</v>
      </c>
      <c r="AP92" s="8">
        <f>_xlfn.IFNA(VLOOKUP(SPECIES!AX115,Sheet1!$B$9:$C$13,2,FALSE),0)*$I92</f>
        <v>0</v>
      </c>
      <c r="AQ92" s="8">
        <f>_xlfn.IFNA(VLOOKUP(SPECIES!AY115,Sheet1!$B$9:$C$13,2,FALSE),0)*$I92</f>
        <v>0</v>
      </c>
      <c r="AR92" s="8">
        <f>_xlfn.IFNA(VLOOKUP(SPECIES!AZ115,Sheet1!$B$9:$C$13,2,FALSE),0)*$I92</f>
        <v>0</v>
      </c>
      <c r="AS92" s="8">
        <f>_xlfn.IFNA(VLOOKUP(SPECIES!BA115,Sheet1!$B$9:$C$13,2,FALSE),0)*$I92</f>
        <v>0</v>
      </c>
      <c r="AT92" s="8">
        <f>_xlfn.IFNA(VLOOKUP(SPECIES!BB115,Sheet1!$B$9:$C$13,2,FALSE),0)*$I92</f>
        <v>0</v>
      </c>
      <c r="AU92" s="8">
        <f>_xlfn.IFNA(VLOOKUP(SPECIES!BC115,Sheet1!$B$9:$C$13,2,FALSE),0)*$I92</f>
        <v>0</v>
      </c>
      <c r="AV92" s="8">
        <f>_xlfn.IFNA(VLOOKUP(SPECIES!BD115,Sheet1!$B$9:$C$13,2,FALSE),0)*$I92</f>
        <v>0</v>
      </c>
      <c r="AW92" s="8">
        <f>_xlfn.IFNA(VLOOKUP(SPECIES!BE115,Sheet1!$B$9:$C$13,2,FALSE),0)*$I92</f>
        <v>0</v>
      </c>
      <c r="AX92" s="8">
        <f>_xlfn.IFNA(VLOOKUP(SPECIES!BF115,Sheet1!$B$9:$C$13,2,FALSE),0)*$I92</f>
        <v>0</v>
      </c>
      <c r="AY92" s="8">
        <f>_xlfn.IFNA(VLOOKUP(SPECIES!BG115,Sheet1!$B$9:$C$13,2,FALSE),0)*$I92</f>
        <v>0</v>
      </c>
      <c r="AZ92" s="8">
        <f>_xlfn.IFNA(VLOOKUP(SPECIES!BH115,Sheet1!$B$9:$C$13,2,FALSE),0)*$I92</f>
        <v>0</v>
      </c>
      <c r="BA92" s="8">
        <f>_xlfn.IFNA(VLOOKUP(SPECIES!BI115,Sheet1!$B$9:$C$13,2,FALSE),0)*$I92</f>
        <v>0</v>
      </c>
      <c r="BB92" s="8">
        <f>_xlfn.IFNA(VLOOKUP(SPECIES!BJ115,Sheet1!$B$9:$C$13,2,FALSE),0)*$I92</f>
        <v>0</v>
      </c>
      <c r="BC92" s="8">
        <f>_xlfn.IFNA(VLOOKUP(SPECIES!BK115,Sheet1!$B$9:$C$13,2,FALSE),0)*$I92</f>
        <v>0</v>
      </c>
      <c r="BD92" s="8">
        <f>_xlfn.IFNA(VLOOKUP(SPECIES!BL115,Sheet1!$B$9:$C$13,2,FALSE),0)*$I92</f>
        <v>0</v>
      </c>
      <c r="BE92" s="8">
        <f>_xlfn.IFNA(VLOOKUP(SPECIES!BM115,Sheet1!$B$9:$C$13,2,FALSE),0)*$I92</f>
        <v>0</v>
      </c>
      <c r="BF92" s="8">
        <f>_xlfn.IFNA(VLOOKUP(SPECIES!BN115,Sheet1!$B$9:$C$13,2,FALSE),0)*$I92</f>
        <v>0</v>
      </c>
      <c r="BG92" s="89">
        <f>_xlfn.IFNA(VLOOKUP(SPECIES!BO115,Sheet1!$B$9:$C$13,2,FALSE),0)*$I92</f>
        <v>0</v>
      </c>
    </row>
    <row r="93" spans="8:59">
      <c r="H93" s="130"/>
      <c r="I93" s="89">
        <f>IF(SPECIES!C116="x",9,IF(SPECIES!D116="x",3,IF(SPECIES!E116="x",1,"")))</f>
        <v>1</v>
      </c>
      <c r="J93" s="88">
        <f>_xlfn.IFNA(VLOOKUP(SPECIES!R116,Sheet1!$B$9:$C$13,2,FALSE),0)*$I93</f>
        <v>0</v>
      </c>
      <c r="K93" s="8">
        <f>_xlfn.IFNA(VLOOKUP(SPECIES!S116,Sheet1!$B$9:$C$13,2,FALSE),0)*$I93</f>
        <v>0</v>
      </c>
      <c r="L93" s="8">
        <f>_xlfn.IFNA(VLOOKUP(SPECIES!T116,Sheet1!$B$9:$C$13,2,FALSE),0)*$I93</f>
        <v>0</v>
      </c>
      <c r="M93" s="8">
        <f>_xlfn.IFNA(VLOOKUP(SPECIES!U116,Sheet1!$B$9:$C$13,2,FALSE),0)*$I93</f>
        <v>0</v>
      </c>
      <c r="N93" s="8">
        <f>_xlfn.IFNA(VLOOKUP(SPECIES!V116,Sheet1!$B$9:$C$13,2,FALSE),0)*$I93</f>
        <v>0</v>
      </c>
      <c r="O93" s="8">
        <f>_xlfn.IFNA(VLOOKUP(SPECIES!W116,Sheet1!$B$9:$C$13,2,FALSE),0)*$I93</f>
        <v>0</v>
      </c>
      <c r="P93" s="8">
        <f>_xlfn.IFNA(VLOOKUP(SPECIES!X116,Sheet1!$B$9:$C$13,2,FALSE),0)*$I93</f>
        <v>0</v>
      </c>
      <c r="Q93" s="8">
        <f>_xlfn.IFNA(VLOOKUP(SPECIES!Y116,Sheet1!$B$9:$C$13,2,FALSE),0)*$I93</f>
        <v>0</v>
      </c>
      <c r="R93" s="8">
        <f>_xlfn.IFNA(VLOOKUP(SPECIES!Z116,Sheet1!$B$9:$C$13,2,FALSE),0)*$I93</f>
        <v>0</v>
      </c>
      <c r="S93" s="8">
        <f>_xlfn.IFNA(VLOOKUP(SPECIES!AA116,Sheet1!$B$9:$C$13,2,FALSE),0)*$I93</f>
        <v>0</v>
      </c>
      <c r="T93" s="8">
        <f>_xlfn.IFNA(VLOOKUP(SPECIES!AB116,Sheet1!$B$9:$C$13,2,FALSE),0)*$I93</f>
        <v>0</v>
      </c>
      <c r="U93" s="8">
        <f>_xlfn.IFNA(VLOOKUP(SPECIES!AC116,Sheet1!$B$9:$C$13,2,FALSE),0)*$I93</f>
        <v>0</v>
      </c>
      <c r="V93" s="8">
        <f>_xlfn.IFNA(VLOOKUP(SPECIES!AD116,Sheet1!$B$9:$C$13,2,FALSE),0)*$I93</f>
        <v>0</v>
      </c>
      <c r="W93" s="8">
        <f>_xlfn.IFNA(VLOOKUP(SPECIES!AE116,Sheet1!$B$9:$C$13,2,FALSE),0)*$I93</f>
        <v>0</v>
      </c>
      <c r="X93" s="8">
        <f>_xlfn.IFNA(VLOOKUP(SPECIES!AF116,Sheet1!$B$9:$C$13,2,FALSE),0)*$I93</f>
        <v>0</v>
      </c>
      <c r="Y93" s="8">
        <f>_xlfn.IFNA(VLOOKUP(SPECIES!AG116,Sheet1!$B$9:$C$13,2,FALSE),0)*$I93</f>
        <v>0</v>
      </c>
      <c r="Z93" s="8">
        <f>_xlfn.IFNA(VLOOKUP(SPECIES!AH116,Sheet1!$B$9:$C$13,2,FALSE),0)*$I93</f>
        <v>0</v>
      </c>
      <c r="AA93" s="8">
        <f>_xlfn.IFNA(VLOOKUP(SPECIES!AI116,Sheet1!$B$9:$C$13,2,FALSE),0)*$I93</f>
        <v>0</v>
      </c>
      <c r="AB93" s="8">
        <f>_xlfn.IFNA(VLOOKUP(SPECIES!AJ116,Sheet1!$B$9:$C$13,2,FALSE),0)*$I93</f>
        <v>0</v>
      </c>
      <c r="AC93" s="8">
        <f>_xlfn.IFNA(VLOOKUP(SPECIES!AK116,Sheet1!$B$9:$C$13,2,FALSE),0)*$I93</f>
        <v>0</v>
      </c>
      <c r="AD93" s="8">
        <f>_xlfn.IFNA(VLOOKUP(SPECIES!AL116,Sheet1!$B$9:$C$13,2,FALSE),0)*$I93</f>
        <v>0</v>
      </c>
      <c r="AE93" s="8">
        <f>_xlfn.IFNA(VLOOKUP(SPECIES!AM116,Sheet1!$B$9:$C$13,2,FALSE),0)*$I93</f>
        <v>0</v>
      </c>
      <c r="AF93" s="8">
        <f>_xlfn.IFNA(VLOOKUP(SPECIES!AN116,Sheet1!$B$9:$C$13,2,FALSE),0)*$I93</f>
        <v>0</v>
      </c>
      <c r="AG93" s="8">
        <f>_xlfn.IFNA(VLOOKUP(SPECIES!AO116,Sheet1!$B$9:$C$13,2,FALSE),0)*$I93</f>
        <v>0</v>
      </c>
      <c r="AH93" s="8">
        <f>_xlfn.IFNA(VLOOKUP(SPECIES!AP116,Sheet1!$B$9:$C$13,2,FALSE),0)*$I93</f>
        <v>0</v>
      </c>
      <c r="AI93" s="8">
        <f>_xlfn.IFNA(VLOOKUP(SPECIES!AQ116,Sheet1!$B$9:$C$13,2,FALSE),0)*$I93</f>
        <v>0</v>
      </c>
      <c r="AJ93" s="8">
        <f>_xlfn.IFNA(VLOOKUP(SPECIES!AR116,Sheet1!$B$9:$C$13,2,FALSE),0)*$I93</f>
        <v>0</v>
      </c>
      <c r="AK93" s="8">
        <f>_xlfn.IFNA(VLOOKUP(SPECIES!AS116,Sheet1!$B$9:$C$13,2,FALSE),0)*$I93</f>
        <v>0</v>
      </c>
      <c r="AL93" s="8">
        <f>_xlfn.IFNA(VLOOKUP(SPECIES!AT116,Sheet1!$B$9:$C$13,2,FALSE),0)*$I93</f>
        <v>0</v>
      </c>
      <c r="AM93" s="8">
        <f>_xlfn.IFNA(VLOOKUP(SPECIES!AU116,Sheet1!$B$9:$C$13,2,FALSE),0)*$I93</f>
        <v>0</v>
      </c>
      <c r="AN93" s="8">
        <f>_xlfn.IFNA(VLOOKUP(SPECIES!AV116,Sheet1!$B$9:$C$13,2,FALSE),0)*$I93</f>
        <v>0</v>
      </c>
      <c r="AO93" s="8">
        <f>_xlfn.IFNA(VLOOKUP(SPECIES!AW116,Sheet1!$B$9:$C$13,2,FALSE),0)*$I93</f>
        <v>0</v>
      </c>
      <c r="AP93" s="8">
        <f>_xlfn.IFNA(VLOOKUP(SPECIES!AX116,Sheet1!$B$9:$C$13,2,FALSE),0)*$I93</f>
        <v>0</v>
      </c>
      <c r="AQ93" s="8">
        <f>_xlfn.IFNA(VLOOKUP(SPECIES!AY116,Sheet1!$B$9:$C$13,2,FALSE),0)*$I93</f>
        <v>0</v>
      </c>
      <c r="AR93" s="8">
        <f>_xlfn.IFNA(VLOOKUP(SPECIES!AZ116,Sheet1!$B$9:$C$13,2,FALSE),0)*$I93</f>
        <v>0</v>
      </c>
      <c r="AS93" s="8">
        <f>_xlfn.IFNA(VLOOKUP(SPECIES!BA116,Sheet1!$B$9:$C$13,2,FALSE),0)*$I93</f>
        <v>0</v>
      </c>
      <c r="AT93" s="8">
        <f>_xlfn.IFNA(VLOOKUP(SPECIES!BB116,Sheet1!$B$9:$C$13,2,FALSE),0)*$I93</f>
        <v>0</v>
      </c>
      <c r="AU93" s="8">
        <f>_xlfn.IFNA(VLOOKUP(SPECIES!BC116,Sheet1!$B$9:$C$13,2,FALSE),0)*$I93</f>
        <v>0</v>
      </c>
      <c r="AV93" s="8">
        <f>_xlfn.IFNA(VLOOKUP(SPECIES!BD116,Sheet1!$B$9:$C$13,2,FALSE),0)*$I93</f>
        <v>0</v>
      </c>
      <c r="AW93" s="8">
        <f>_xlfn.IFNA(VLOOKUP(SPECIES!BE116,Sheet1!$B$9:$C$13,2,FALSE),0)*$I93</f>
        <v>0</v>
      </c>
      <c r="AX93" s="8">
        <f>_xlfn.IFNA(VLOOKUP(SPECIES!BF116,Sheet1!$B$9:$C$13,2,FALSE),0)*$I93</f>
        <v>0</v>
      </c>
      <c r="AY93" s="8">
        <f>_xlfn.IFNA(VLOOKUP(SPECIES!BG116,Sheet1!$B$9:$C$13,2,FALSE),0)*$I93</f>
        <v>0</v>
      </c>
      <c r="AZ93" s="8">
        <f>_xlfn.IFNA(VLOOKUP(SPECIES!BH116,Sheet1!$B$9:$C$13,2,FALSE),0)*$I93</f>
        <v>0</v>
      </c>
      <c r="BA93" s="8">
        <f>_xlfn.IFNA(VLOOKUP(SPECIES!BI116,Sheet1!$B$9:$C$13,2,FALSE),0)*$I93</f>
        <v>0</v>
      </c>
      <c r="BB93" s="8">
        <f>_xlfn.IFNA(VLOOKUP(SPECIES!BJ116,Sheet1!$B$9:$C$13,2,FALSE),0)*$I93</f>
        <v>0</v>
      </c>
      <c r="BC93" s="8">
        <f>_xlfn.IFNA(VLOOKUP(SPECIES!BK116,Sheet1!$B$9:$C$13,2,FALSE),0)*$I93</f>
        <v>0</v>
      </c>
      <c r="BD93" s="8">
        <f>_xlfn.IFNA(VLOOKUP(SPECIES!BL116,Sheet1!$B$9:$C$13,2,FALSE),0)*$I93</f>
        <v>0</v>
      </c>
      <c r="BE93" s="8">
        <f>_xlfn.IFNA(VLOOKUP(SPECIES!BM116,Sheet1!$B$9:$C$13,2,FALSE),0)*$I93</f>
        <v>0</v>
      </c>
      <c r="BF93" s="8">
        <f>_xlfn.IFNA(VLOOKUP(SPECIES!BN116,Sheet1!$B$9:$C$13,2,FALSE),0)*$I93</f>
        <v>0</v>
      </c>
      <c r="BG93" s="89">
        <f>_xlfn.IFNA(VLOOKUP(SPECIES!BO116,Sheet1!$B$9:$C$13,2,FALSE),0)*$I93</f>
        <v>0</v>
      </c>
    </row>
    <row r="94" spans="8:59">
      <c r="H94" s="130"/>
      <c r="I94" s="89">
        <f>IF(SPECIES!C117="x",9,IF(SPECIES!D117="x",3,IF(SPECIES!E117="x",1,"")))</f>
        <v>9</v>
      </c>
      <c r="J94" s="88">
        <f>_xlfn.IFNA(VLOOKUP(SPECIES!R117,Sheet1!$B$9:$C$13,2,FALSE),0)*$I94</f>
        <v>0</v>
      </c>
      <c r="K94" s="8">
        <f>_xlfn.IFNA(VLOOKUP(SPECIES!S117,Sheet1!$B$9:$C$13,2,FALSE),0)*$I94</f>
        <v>0</v>
      </c>
      <c r="L94" s="8">
        <f>_xlfn.IFNA(VLOOKUP(SPECIES!T117,Sheet1!$B$9:$C$13,2,FALSE),0)*$I94</f>
        <v>0</v>
      </c>
      <c r="M94" s="8">
        <f>_xlfn.IFNA(VLOOKUP(SPECIES!U117,Sheet1!$B$9:$C$13,2,FALSE),0)*$I94</f>
        <v>0</v>
      </c>
      <c r="N94" s="8">
        <f>_xlfn.IFNA(VLOOKUP(SPECIES!V117,Sheet1!$B$9:$C$13,2,FALSE),0)*$I94</f>
        <v>0</v>
      </c>
      <c r="O94" s="8">
        <f>_xlfn.IFNA(VLOOKUP(SPECIES!W117,Sheet1!$B$9:$C$13,2,FALSE),0)*$I94</f>
        <v>0</v>
      </c>
      <c r="P94" s="8">
        <f>_xlfn.IFNA(VLOOKUP(SPECIES!X117,Sheet1!$B$9:$C$13,2,FALSE),0)*$I94</f>
        <v>0</v>
      </c>
      <c r="Q94" s="8">
        <f>_xlfn.IFNA(VLOOKUP(SPECIES!Y117,Sheet1!$B$9:$C$13,2,FALSE),0)*$I94</f>
        <v>0</v>
      </c>
      <c r="R94" s="8">
        <f>_xlfn.IFNA(VLOOKUP(SPECIES!Z117,Sheet1!$B$9:$C$13,2,FALSE),0)*$I94</f>
        <v>0</v>
      </c>
      <c r="S94" s="8">
        <f>_xlfn.IFNA(VLOOKUP(SPECIES!AA117,Sheet1!$B$9:$C$13,2,FALSE),0)*$I94</f>
        <v>0</v>
      </c>
      <c r="T94" s="8">
        <f>_xlfn.IFNA(VLOOKUP(SPECIES!AB117,Sheet1!$B$9:$C$13,2,FALSE),0)*$I94</f>
        <v>0</v>
      </c>
      <c r="U94" s="8">
        <f>_xlfn.IFNA(VLOOKUP(SPECIES!AC117,Sheet1!$B$9:$C$13,2,FALSE),0)*$I94</f>
        <v>0</v>
      </c>
      <c r="V94" s="8">
        <f>_xlfn.IFNA(VLOOKUP(SPECIES!AD117,Sheet1!$B$9:$C$13,2,FALSE),0)*$I94</f>
        <v>0</v>
      </c>
      <c r="W94" s="8">
        <f>_xlfn.IFNA(VLOOKUP(SPECIES!AE117,Sheet1!$B$9:$C$13,2,FALSE),0)*$I94</f>
        <v>0</v>
      </c>
      <c r="X94" s="8">
        <f>_xlfn.IFNA(VLOOKUP(SPECIES!AF117,Sheet1!$B$9:$C$13,2,FALSE),0)*$I94</f>
        <v>0</v>
      </c>
      <c r="Y94" s="8">
        <f>_xlfn.IFNA(VLOOKUP(SPECIES!AG117,Sheet1!$B$9:$C$13,2,FALSE),0)*$I94</f>
        <v>0</v>
      </c>
      <c r="Z94" s="8">
        <f>_xlfn.IFNA(VLOOKUP(SPECIES!AH117,Sheet1!$B$9:$C$13,2,FALSE),0)*$I94</f>
        <v>0</v>
      </c>
      <c r="AA94" s="8">
        <f>_xlfn.IFNA(VLOOKUP(SPECIES!AI117,Sheet1!$B$9:$C$13,2,FALSE),0)*$I94</f>
        <v>0</v>
      </c>
      <c r="AB94" s="8">
        <f>_xlfn.IFNA(VLOOKUP(SPECIES!AJ117,Sheet1!$B$9:$C$13,2,FALSE),0)*$I94</f>
        <v>0</v>
      </c>
      <c r="AC94" s="8">
        <f>_xlfn.IFNA(VLOOKUP(SPECIES!AK117,Sheet1!$B$9:$C$13,2,FALSE),0)*$I94</f>
        <v>0</v>
      </c>
      <c r="AD94" s="8">
        <f>_xlfn.IFNA(VLOOKUP(SPECIES!AL117,Sheet1!$B$9:$C$13,2,FALSE),0)*$I94</f>
        <v>0</v>
      </c>
      <c r="AE94" s="8">
        <f>_xlfn.IFNA(VLOOKUP(SPECIES!AM117,Sheet1!$B$9:$C$13,2,FALSE),0)*$I94</f>
        <v>0</v>
      </c>
      <c r="AF94" s="8">
        <f>_xlfn.IFNA(VLOOKUP(SPECIES!AN117,Sheet1!$B$9:$C$13,2,FALSE),0)*$I94</f>
        <v>0</v>
      </c>
      <c r="AG94" s="8">
        <f>_xlfn.IFNA(VLOOKUP(SPECIES!AO117,Sheet1!$B$9:$C$13,2,FALSE),0)*$I94</f>
        <v>0</v>
      </c>
      <c r="AH94" s="8">
        <f>_xlfn.IFNA(VLOOKUP(SPECIES!AP117,Sheet1!$B$9:$C$13,2,FALSE),0)*$I94</f>
        <v>0</v>
      </c>
      <c r="AI94" s="8">
        <f>_xlfn.IFNA(VLOOKUP(SPECIES!AQ117,Sheet1!$B$9:$C$13,2,FALSE),0)*$I94</f>
        <v>0</v>
      </c>
      <c r="AJ94" s="8">
        <f>_xlfn.IFNA(VLOOKUP(SPECIES!AR117,Sheet1!$B$9:$C$13,2,FALSE),0)*$I94</f>
        <v>0</v>
      </c>
      <c r="AK94" s="8">
        <f>_xlfn.IFNA(VLOOKUP(SPECIES!AS117,Sheet1!$B$9:$C$13,2,FALSE),0)*$I94</f>
        <v>0</v>
      </c>
      <c r="AL94" s="8">
        <f>_xlfn.IFNA(VLOOKUP(SPECIES!AT117,Sheet1!$B$9:$C$13,2,FALSE),0)*$I94</f>
        <v>0</v>
      </c>
      <c r="AM94" s="8">
        <f>_xlfn.IFNA(VLOOKUP(SPECIES!AU117,Sheet1!$B$9:$C$13,2,FALSE),0)*$I94</f>
        <v>0</v>
      </c>
      <c r="AN94" s="8">
        <f>_xlfn.IFNA(VLOOKUP(SPECIES!AV117,Sheet1!$B$9:$C$13,2,FALSE),0)*$I94</f>
        <v>0</v>
      </c>
      <c r="AO94" s="8">
        <f>_xlfn.IFNA(VLOOKUP(SPECIES!AW117,Sheet1!$B$9:$C$13,2,FALSE),0)*$I94</f>
        <v>0</v>
      </c>
      <c r="AP94" s="8">
        <f>_xlfn.IFNA(VLOOKUP(SPECIES!AX117,Sheet1!$B$9:$C$13,2,FALSE),0)*$I94</f>
        <v>0</v>
      </c>
      <c r="AQ94" s="8">
        <f>_xlfn.IFNA(VLOOKUP(SPECIES!AY117,Sheet1!$B$9:$C$13,2,FALSE),0)*$I94</f>
        <v>0</v>
      </c>
      <c r="AR94" s="8">
        <f>_xlfn.IFNA(VLOOKUP(SPECIES!AZ117,Sheet1!$B$9:$C$13,2,FALSE),0)*$I94</f>
        <v>0</v>
      </c>
      <c r="AS94" s="8">
        <f>_xlfn.IFNA(VLOOKUP(SPECIES!BA117,Sheet1!$B$9:$C$13,2,FALSE),0)*$I94</f>
        <v>0</v>
      </c>
      <c r="AT94" s="8">
        <f>_xlfn.IFNA(VLOOKUP(SPECIES!BB117,Sheet1!$B$9:$C$13,2,FALSE),0)*$I94</f>
        <v>0</v>
      </c>
      <c r="AU94" s="8">
        <f>_xlfn.IFNA(VLOOKUP(SPECIES!BC117,Sheet1!$B$9:$C$13,2,FALSE),0)*$I94</f>
        <v>0</v>
      </c>
      <c r="AV94" s="8">
        <f>_xlfn.IFNA(VLOOKUP(SPECIES!BD117,Sheet1!$B$9:$C$13,2,FALSE),0)*$I94</f>
        <v>0</v>
      </c>
      <c r="AW94" s="8">
        <f>_xlfn.IFNA(VLOOKUP(SPECIES!BE117,Sheet1!$B$9:$C$13,2,FALSE),0)*$I94</f>
        <v>0</v>
      </c>
      <c r="AX94" s="8">
        <f>_xlfn.IFNA(VLOOKUP(SPECIES!BF117,Sheet1!$B$9:$C$13,2,FALSE),0)*$I94</f>
        <v>0</v>
      </c>
      <c r="AY94" s="8">
        <f>_xlfn.IFNA(VLOOKUP(SPECIES!BG117,Sheet1!$B$9:$C$13,2,FALSE),0)*$I94</f>
        <v>0</v>
      </c>
      <c r="AZ94" s="8">
        <f>_xlfn.IFNA(VLOOKUP(SPECIES!BH117,Sheet1!$B$9:$C$13,2,FALSE),0)*$I94</f>
        <v>0</v>
      </c>
      <c r="BA94" s="8">
        <f>_xlfn.IFNA(VLOOKUP(SPECIES!BI117,Sheet1!$B$9:$C$13,2,FALSE),0)*$I94</f>
        <v>0</v>
      </c>
      <c r="BB94" s="8">
        <f>_xlfn.IFNA(VLOOKUP(SPECIES!BJ117,Sheet1!$B$9:$C$13,2,FALSE),0)*$I94</f>
        <v>0</v>
      </c>
      <c r="BC94" s="8">
        <f>_xlfn.IFNA(VLOOKUP(SPECIES!BK117,Sheet1!$B$9:$C$13,2,FALSE),0)*$I94</f>
        <v>0</v>
      </c>
      <c r="BD94" s="8">
        <f>_xlfn.IFNA(VLOOKUP(SPECIES!BL117,Sheet1!$B$9:$C$13,2,FALSE),0)*$I94</f>
        <v>0</v>
      </c>
      <c r="BE94" s="8">
        <f>_xlfn.IFNA(VLOOKUP(SPECIES!BM117,Sheet1!$B$9:$C$13,2,FALSE),0)*$I94</f>
        <v>0</v>
      </c>
      <c r="BF94" s="8">
        <f>_xlfn.IFNA(VLOOKUP(SPECIES!BN117,Sheet1!$B$9:$C$13,2,FALSE),0)*$I94</f>
        <v>0</v>
      </c>
      <c r="BG94" s="89">
        <f>_xlfn.IFNA(VLOOKUP(SPECIES!BO117,Sheet1!$B$9:$C$13,2,FALSE),0)*$I94</f>
        <v>0</v>
      </c>
    </row>
    <row r="95" spans="8:59">
      <c r="H95" s="130"/>
      <c r="I95" s="89">
        <f>IF(SPECIES!C118="x",9,IF(SPECIES!D118="x",3,IF(SPECIES!E118="x",1,"")))</f>
        <v>3</v>
      </c>
      <c r="J95" s="88">
        <f>_xlfn.IFNA(VLOOKUP(SPECIES!R118,Sheet1!$B$9:$C$13,2,FALSE),0)*$I95</f>
        <v>0</v>
      </c>
      <c r="K95" s="8">
        <f>_xlfn.IFNA(VLOOKUP(SPECIES!S118,Sheet1!$B$9:$C$13,2,FALSE),0)*$I95</f>
        <v>0</v>
      </c>
      <c r="L95" s="8">
        <f>_xlfn.IFNA(VLOOKUP(SPECIES!T118,Sheet1!$B$9:$C$13,2,FALSE),0)*$I95</f>
        <v>0</v>
      </c>
      <c r="M95" s="8">
        <f>_xlfn.IFNA(VLOOKUP(SPECIES!U118,Sheet1!$B$9:$C$13,2,FALSE),0)*$I95</f>
        <v>0</v>
      </c>
      <c r="N95" s="8">
        <f>_xlfn.IFNA(VLOOKUP(SPECIES!V118,Sheet1!$B$9:$C$13,2,FALSE),0)*$I95</f>
        <v>0</v>
      </c>
      <c r="O95" s="8">
        <f>_xlfn.IFNA(VLOOKUP(SPECIES!W118,Sheet1!$B$9:$C$13,2,FALSE),0)*$I95</f>
        <v>0</v>
      </c>
      <c r="P95" s="8">
        <f>_xlfn.IFNA(VLOOKUP(SPECIES!X118,Sheet1!$B$9:$C$13,2,FALSE),0)*$I95</f>
        <v>0</v>
      </c>
      <c r="Q95" s="8">
        <f>_xlfn.IFNA(VLOOKUP(SPECIES!Y118,Sheet1!$B$9:$C$13,2,FALSE),0)*$I95</f>
        <v>0</v>
      </c>
      <c r="R95" s="8">
        <f>_xlfn.IFNA(VLOOKUP(SPECIES!Z118,Sheet1!$B$9:$C$13,2,FALSE),0)*$I95</f>
        <v>0</v>
      </c>
      <c r="S95" s="8">
        <f>_xlfn.IFNA(VLOOKUP(SPECIES!AA118,Sheet1!$B$9:$C$13,2,FALSE),0)*$I95</f>
        <v>0</v>
      </c>
      <c r="T95" s="8">
        <f>_xlfn.IFNA(VLOOKUP(SPECIES!AB118,Sheet1!$B$9:$C$13,2,FALSE),0)*$I95</f>
        <v>0</v>
      </c>
      <c r="U95" s="8">
        <f>_xlfn.IFNA(VLOOKUP(SPECIES!AC118,Sheet1!$B$9:$C$13,2,FALSE),0)*$I95</f>
        <v>0</v>
      </c>
      <c r="V95" s="8">
        <f>_xlfn.IFNA(VLOOKUP(SPECIES!AD118,Sheet1!$B$9:$C$13,2,FALSE),0)*$I95</f>
        <v>0</v>
      </c>
      <c r="W95" s="8">
        <f>_xlfn.IFNA(VLOOKUP(SPECIES!AE118,Sheet1!$B$9:$C$13,2,FALSE),0)*$I95</f>
        <v>0</v>
      </c>
      <c r="X95" s="8">
        <f>_xlfn.IFNA(VLOOKUP(SPECIES!AF118,Sheet1!$B$9:$C$13,2,FALSE),0)*$I95</f>
        <v>0</v>
      </c>
      <c r="Y95" s="8">
        <f>_xlfn.IFNA(VLOOKUP(SPECIES!AG118,Sheet1!$B$9:$C$13,2,FALSE),0)*$I95</f>
        <v>0</v>
      </c>
      <c r="Z95" s="8">
        <f>_xlfn.IFNA(VLOOKUP(SPECIES!AH118,Sheet1!$B$9:$C$13,2,FALSE),0)*$I95</f>
        <v>0</v>
      </c>
      <c r="AA95" s="8">
        <f>_xlfn.IFNA(VLOOKUP(SPECIES!AI118,Sheet1!$B$9:$C$13,2,FALSE),0)*$I95</f>
        <v>0</v>
      </c>
      <c r="AB95" s="8">
        <f>_xlfn.IFNA(VLOOKUP(SPECIES!AJ118,Sheet1!$B$9:$C$13,2,FALSE),0)*$I95</f>
        <v>0</v>
      </c>
      <c r="AC95" s="8">
        <f>_xlfn.IFNA(VLOOKUP(SPECIES!AK118,Sheet1!$B$9:$C$13,2,FALSE),0)*$I95</f>
        <v>0</v>
      </c>
      <c r="AD95" s="8">
        <f>_xlfn.IFNA(VLOOKUP(SPECIES!AL118,Sheet1!$B$9:$C$13,2,FALSE),0)*$I95</f>
        <v>0</v>
      </c>
      <c r="AE95" s="8">
        <f>_xlfn.IFNA(VLOOKUP(SPECIES!AM118,Sheet1!$B$9:$C$13,2,FALSE),0)*$I95</f>
        <v>0</v>
      </c>
      <c r="AF95" s="8">
        <f>_xlfn.IFNA(VLOOKUP(SPECIES!AN118,Sheet1!$B$9:$C$13,2,FALSE),0)*$I95</f>
        <v>0</v>
      </c>
      <c r="AG95" s="8">
        <f>_xlfn.IFNA(VLOOKUP(SPECIES!AO118,Sheet1!$B$9:$C$13,2,FALSE),0)*$I95</f>
        <v>0</v>
      </c>
      <c r="AH95" s="8">
        <f>_xlfn.IFNA(VLOOKUP(SPECIES!AP118,Sheet1!$B$9:$C$13,2,FALSE),0)*$I95</f>
        <v>0</v>
      </c>
      <c r="AI95" s="8">
        <f>_xlfn.IFNA(VLOOKUP(SPECIES!AQ118,Sheet1!$B$9:$C$13,2,FALSE),0)*$I95</f>
        <v>0</v>
      </c>
      <c r="AJ95" s="8">
        <f>_xlfn.IFNA(VLOOKUP(SPECIES!AR118,Sheet1!$B$9:$C$13,2,FALSE),0)*$I95</f>
        <v>0</v>
      </c>
      <c r="AK95" s="8">
        <f>_xlfn.IFNA(VLOOKUP(SPECIES!AS118,Sheet1!$B$9:$C$13,2,FALSE),0)*$I95</f>
        <v>0</v>
      </c>
      <c r="AL95" s="8">
        <f>_xlfn.IFNA(VLOOKUP(SPECIES!AT118,Sheet1!$B$9:$C$13,2,FALSE),0)*$I95</f>
        <v>0</v>
      </c>
      <c r="AM95" s="8">
        <f>_xlfn.IFNA(VLOOKUP(SPECIES!AU118,Sheet1!$B$9:$C$13,2,FALSE),0)*$I95</f>
        <v>0</v>
      </c>
      <c r="AN95" s="8">
        <f>_xlfn.IFNA(VLOOKUP(SPECIES!AV118,Sheet1!$B$9:$C$13,2,FALSE),0)*$I95</f>
        <v>0</v>
      </c>
      <c r="AO95" s="8">
        <f>_xlfn.IFNA(VLOOKUP(SPECIES!AW118,Sheet1!$B$9:$C$13,2,FALSE),0)*$I95</f>
        <v>0</v>
      </c>
      <c r="AP95" s="8">
        <f>_xlfn.IFNA(VLOOKUP(SPECIES!AX118,Sheet1!$B$9:$C$13,2,FALSE),0)*$I95</f>
        <v>0</v>
      </c>
      <c r="AQ95" s="8">
        <f>_xlfn.IFNA(VLOOKUP(SPECIES!AY118,Sheet1!$B$9:$C$13,2,FALSE),0)*$I95</f>
        <v>0</v>
      </c>
      <c r="AR95" s="8">
        <f>_xlfn.IFNA(VLOOKUP(SPECIES!AZ118,Sheet1!$B$9:$C$13,2,FALSE),0)*$I95</f>
        <v>0</v>
      </c>
      <c r="AS95" s="8">
        <f>_xlfn.IFNA(VLOOKUP(SPECIES!BA118,Sheet1!$B$9:$C$13,2,FALSE),0)*$I95</f>
        <v>0</v>
      </c>
      <c r="AT95" s="8">
        <f>_xlfn.IFNA(VLOOKUP(SPECIES!BB118,Sheet1!$B$9:$C$13,2,FALSE),0)*$I95</f>
        <v>0</v>
      </c>
      <c r="AU95" s="8">
        <f>_xlfn.IFNA(VLOOKUP(SPECIES!BC118,Sheet1!$B$9:$C$13,2,FALSE),0)*$I95</f>
        <v>0</v>
      </c>
      <c r="AV95" s="8">
        <f>_xlfn.IFNA(VLOOKUP(SPECIES!BD118,Sheet1!$B$9:$C$13,2,FALSE),0)*$I95</f>
        <v>0</v>
      </c>
      <c r="AW95" s="8">
        <f>_xlfn.IFNA(VLOOKUP(SPECIES!BE118,Sheet1!$B$9:$C$13,2,FALSE),0)*$I95</f>
        <v>0</v>
      </c>
      <c r="AX95" s="8">
        <f>_xlfn.IFNA(VLOOKUP(SPECIES!BF118,Sheet1!$B$9:$C$13,2,FALSE),0)*$I95</f>
        <v>0</v>
      </c>
      <c r="AY95" s="8">
        <f>_xlfn.IFNA(VLOOKUP(SPECIES!BG118,Sheet1!$B$9:$C$13,2,FALSE),0)*$I95</f>
        <v>0</v>
      </c>
      <c r="AZ95" s="8">
        <f>_xlfn.IFNA(VLOOKUP(SPECIES!BH118,Sheet1!$B$9:$C$13,2,FALSE),0)*$I95</f>
        <v>0</v>
      </c>
      <c r="BA95" s="8">
        <f>_xlfn.IFNA(VLOOKUP(SPECIES!BI118,Sheet1!$B$9:$C$13,2,FALSE),0)*$I95</f>
        <v>0</v>
      </c>
      <c r="BB95" s="8">
        <f>_xlfn.IFNA(VLOOKUP(SPECIES!BJ118,Sheet1!$B$9:$C$13,2,FALSE),0)*$I95</f>
        <v>0</v>
      </c>
      <c r="BC95" s="8">
        <f>_xlfn.IFNA(VLOOKUP(SPECIES!BK118,Sheet1!$B$9:$C$13,2,FALSE),0)*$I95</f>
        <v>0</v>
      </c>
      <c r="BD95" s="8">
        <f>_xlfn.IFNA(VLOOKUP(SPECIES!BL118,Sheet1!$B$9:$C$13,2,FALSE),0)*$I95</f>
        <v>0</v>
      </c>
      <c r="BE95" s="8">
        <f>_xlfn.IFNA(VLOOKUP(SPECIES!BM118,Sheet1!$B$9:$C$13,2,FALSE),0)*$I95</f>
        <v>0</v>
      </c>
      <c r="BF95" s="8">
        <f>_xlfn.IFNA(VLOOKUP(SPECIES!BN118,Sheet1!$B$9:$C$13,2,FALSE),0)*$I95</f>
        <v>0</v>
      </c>
      <c r="BG95" s="89">
        <f>_xlfn.IFNA(VLOOKUP(SPECIES!BO118,Sheet1!$B$9:$C$13,2,FALSE),0)*$I95</f>
        <v>0</v>
      </c>
    </row>
    <row r="96" spans="8:59">
      <c r="H96" s="130"/>
      <c r="I96" s="89">
        <f>IF(SPECIES!C119="x",9,IF(SPECIES!D119="x",3,IF(SPECIES!E119="x",1,"")))</f>
        <v>3</v>
      </c>
      <c r="J96" s="88">
        <f>_xlfn.IFNA(VLOOKUP(SPECIES!R119,Sheet1!$B$9:$C$13,2,FALSE),0)*$I96</f>
        <v>0</v>
      </c>
      <c r="K96" s="8">
        <f>_xlfn.IFNA(VLOOKUP(SPECIES!S119,Sheet1!$B$9:$C$13,2,FALSE),0)*$I96</f>
        <v>0</v>
      </c>
      <c r="L96" s="8">
        <f>_xlfn.IFNA(VLOOKUP(SPECIES!T119,Sheet1!$B$9:$C$13,2,FALSE),0)*$I96</f>
        <v>0</v>
      </c>
      <c r="M96" s="8">
        <f>_xlfn.IFNA(VLOOKUP(SPECIES!U119,Sheet1!$B$9:$C$13,2,FALSE),0)*$I96</f>
        <v>0</v>
      </c>
      <c r="N96" s="8">
        <f>_xlfn.IFNA(VLOOKUP(SPECIES!V119,Sheet1!$B$9:$C$13,2,FALSE),0)*$I96</f>
        <v>0</v>
      </c>
      <c r="O96" s="8">
        <f>_xlfn.IFNA(VLOOKUP(SPECIES!W119,Sheet1!$B$9:$C$13,2,FALSE),0)*$I96</f>
        <v>0</v>
      </c>
      <c r="P96" s="8">
        <f>_xlfn.IFNA(VLOOKUP(SPECIES!X119,Sheet1!$B$9:$C$13,2,FALSE),0)*$I96</f>
        <v>0</v>
      </c>
      <c r="Q96" s="8">
        <f>_xlfn.IFNA(VLOOKUP(SPECIES!Y119,Sheet1!$B$9:$C$13,2,FALSE),0)*$I96</f>
        <v>0</v>
      </c>
      <c r="R96" s="8">
        <f>_xlfn.IFNA(VLOOKUP(SPECIES!Z119,Sheet1!$B$9:$C$13,2,FALSE),0)*$I96</f>
        <v>0</v>
      </c>
      <c r="S96" s="8">
        <f>_xlfn.IFNA(VLOOKUP(SPECIES!AA119,Sheet1!$B$9:$C$13,2,FALSE),0)*$I96</f>
        <v>0</v>
      </c>
      <c r="T96" s="8">
        <f>_xlfn.IFNA(VLOOKUP(SPECIES!AB119,Sheet1!$B$9:$C$13,2,FALSE),0)*$I96</f>
        <v>0</v>
      </c>
      <c r="U96" s="8">
        <f>_xlfn.IFNA(VLOOKUP(SPECIES!AC119,Sheet1!$B$9:$C$13,2,FALSE),0)*$I96</f>
        <v>0</v>
      </c>
      <c r="V96" s="8">
        <f>_xlfn.IFNA(VLOOKUP(SPECIES!AD119,Sheet1!$B$9:$C$13,2,FALSE),0)*$I96</f>
        <v>0</v>
      </c>
      <c r="W96" s="8">
        <f>_xlfn.IFNA(VLOOKUP(SPECIES!AE119,Sheet1!$B$9:$C$13,2,FALSE),0)*$I96</f>
        <v>0</v>
      </c>
      <c r="X96" s="8">
        <f>_xlfn.IFNA(VLOOKUP(SPECIES!AF119,Sheet1!$B$9:$C$13,2,FALSE),0)*$I96</f>
        <v>0</v>
      </c>
      <c r="Y96" s="8">
        <f>_xlfn.IFNA(VLOOKUP(SPECIES!AG119,Sheet1!$B$9:$C$13,2,FALSE),0)*$I96</f>
        <v>0</v>
      </c>
      <c r="Z96" s="8">
        <f>_xlfn.IFNA(VLOOKUP(SPECIES!AH119,Sheet1!$B$9:$C$13,2,FALSE),0)*$I96</f>
        <v>0</v>
      </c>
      <c r="AA96" s="8">
        <f>_xlfn.IFNA(VLOOKUP(SPECIES!AI119,Sheet1!$B$9:$C$13,2,FALSE),0)*$I96</f>
        <v>0</v>
      </c>
      <c r="AB96" s="8">
        <f>_xlfn.IFNA(VLOOKUP(SPECIES!AJ119,Sheet1!$B$9:$C$13,2,FALSE),0)*$I96</f>
        <v>0</v>
      </c>
      <c r="AC96" s="8">
        <f>_xlfn.IFNA(VLOOKUP(SPECIES!AK119,Sheet1!$B$9:$C$13,2,FALSE),0)*$I96</f>
        <v>0</v>
      </c>
      <c r="AD96" s="8">
        <f>_xlfn.IFNA(VLOOKUP(SPECIES!AL119,Sheet1!$B$9:$C$13,2,FALSE),0)*$I96</f>
        <v>0</v>
      </c>
      <c r="AE96" s="8">
        <f>_xlfn.IFNA(VLOOKUP(SPECIES!AM119,Sheet1!$B$9:$C$13,2,FALSE),0)*$I96</f>
        <v>0</v>
      </c>
      <c r="AF96" s="8">
        <f>_xlfn.IFNA(VLOOKUP(SPECIES!AN119,Sheet1!$B$9:$C$13,2,FALSE),0)*$I96</f>
        <v>0</v>
      </c>
      <c r="AG96" s="8">
        <f>_xlfn.IFNA(VLOOKUP(SPECIES!AO119,Sheet1!$B$9:$C$13,2,FALSE),0)*$I96</f>
        <v>0</v>
      </c>
      <c r="AH96" s="8">
        <f>_xlfn.IFNA(VLOOKUP(SPECIES!AP119,Sheet1!$B$9:$C$13,2,FALSE),0)*$I96</f>
        <v>0</v>
      </c>
      <c r="AI96" s="8">
        <f>_xlfn.IFNA(VLOOKUP(SPECIES!AQ119,Sheet1!$B$9:$C$13,2,FALSE),0)*$I96</f>
        <v>0</v>
      </c>
      <c r="AJ96" s="8">
        <f>_xlfn.IFNA(VLOOKUP(SPECIES!AR119,Sheet1!$B$9:$C$13,2,FALSE),0)*$I96</f>
        <v>0</v>
      </c>
      <c r="AK96" s="8">
        <f>_xlfn.IFNA(VLOOKUP(SPECIES!AS119,Sheet1!$B$9:$C$13,2,FALSE),0)*$I96</f>
        <v>0</v>
      </c>
      <c r="AL96" s="8">
        <f>_xlfn.IFNA(VLOOKUP(SPECIES!AT119,Sheet1!$B$9:$C$13,2,FALSE),0)*$I96</f>
        <v>0</v>
      </c>
      <c r="AM96" s="8">
        <f>_xlfn.IFNA(VLOOKUP(SPECIES!AU119,Sheet1!$B$9:$C$13,2,FALSE),0)*$I96</f>
        <v>0</v>
      </c>
      <c r="AN96" s="8">
        <f>_xlfn.IFNA(VLOOKUP(SPECIES!AV119,Sheet1!$B$9:$C$13,2,FALSE),0)*$I96</f>
        <v>0</v>
      </c>
      <c r="AO96" s="8">
        <f>_xlfn.IFNA(VLOOKUP(SPECIES!AW119,Sheet1!$B$9:$C$13,2,FALSE),0)*$I96</f>
        <v>0</v>
      </c>
      <c r="AP96" s="8">
        <f>_xlfn.IFNA(VLOOKUP(SPECIES!AX119,Sheet1!$B$9:$C$13,2,FALSE),0)*$I96</f>
        <v>0</v>
      </c>
      <c r="AQ96" s="8">
        <f>_xlfn.IFNA(VLOOKUP(SPECIES!AY119,Sheet1!$B$9:$C$13,2,FALSE),0)*$I96</f>
        <v>0</v>
      </c>
      <c r="AR96" s="8">
        <f>_xlfn.IFNA(VLOOKUP(SPECIES!AZ119,Sheet1!$B$9:$C$13,2,FALSE),0)*$I96</f>
        <v>0</v>
      </c>
      <c r="AS96" s="8">
        <f>_xlfn.IFNA(VLOOKUP(SPECIES!BA119,Sheet1!$B$9:$C$13,2,FALSE),0)*$I96</f>
        <v>0</v>
      </c>
      <c r="AT96" s="8">
        <f>_xlfn.IFNA(VLOOKUP(SPECIES!BB119,Sheet1!$B$9:$C$13,2,FALSE),0)*$I96</f>
        <v>0</v>
      </c>
      <c r="AU96" s="8">
        <f>_xlfn.IFNA(VLOOKUP(SPECIES!BC119,Sheet1!$B$9:$C$13,2,FALSE),0)*$I96</f>
        <v>0</v>
      </c>
      <c r="AV96" s="8">
        <f>_xlfn.IFNA(VLOOKUP(SPECIES!BD119,Sheet1!$B$9:$C$13,2,FALSE),0)*$I96</f>
        <v>0</v>
      </c>
      <c r="AW96" s="8">
        <f>_xlfn.IFNA(VLOOKUP(SPECIES!BE119,Sheet1!$B$9:$C$13,2,FALSE),0)*$I96</f>
        <v>0</v>
      </c>
      <c r="AX96" s="8">
        <f>_xlfn.IFNA(VLOOKUP(SPECIES!BF119,Sheet1!$B$9:$C$13,2,FALSE),0)*$I96</f>
        <v>0</v>
      </c>
      <c r="AY96" s="8">
        <f>_xlfn.IFNA(VLOOKUP(SPECIES!BG119,Sheet1!$B$9:$C$13,2,FALSE),0)*$I96</f>
        <v>0</v>
      </c>
      <c r="AZ96" s="8">
        <f>_xlfn.IFNA(VLOOKUP(SPECIES!BH119,Sheet1!$B$9:$C$13,2,FALSE),0)*$I96</f>
        <v>0</v>
      </c>
      <c r="BA96" s="8">
        <f>_xlfn.IFNA(VLOOKUP(SPECIES!BI119,Sheet1!$B$9:$C$13,2,FALSE),0)*$I96</f>
        <v>0</v>
      </c>
      <c r="BB96" s="8">
        <f>_xlfn.IFNA(VLOOKUP(SPECIES!BJ119,Sheet1!$B$9:$C$13,2,FALSE),0)*$I96</f>
        <v>0</v>
      </c>
      <c r="BC96" s="8">
        <f>_xlfn.IFNA(VLOOKUP(SPECIES!BK119,Sheet1!$B$9:$C$13,2,FALSE),0)*$I96</f>
        <v>0</v>
      </c>
      <c r="BD96" s="8">
        <f>_xlfn.IFNA(VLOOKUP(SPECIES!BL119,Sheet1!$B$9:$C$13,2,FALSE),0)*$I96</f>
        <v>0</v>
      </c>
      <c r="BE96" s="8">
        <f>_xlfn.IFNA(VLOOKUP(SPECIES!BM119,Sheet1!$B$9:$C$13,2,FALSE),0)*$I96</f>
        <v>0</v>
      </c>
      <c r="BF96" s="8">
        <f>_xlfn.IFNA(VLOOKUP(SPECIES!BN119,Sheet1!$B$9:$C$13,2,FALSE),0)*$I96</f>
        <v>0</v>
      </c>
      <c r="BG96" s="89">
        <f>_xlfn.IFNA(VLOOKUP(SPECIES!BO119,Sheet1!$B$9:$C$13,2,FALSE),0)*$I96</f>
        <v>0</v>
      </c>
    </row>
    <row r="97" spans="8:59">
      <c r="H97" s="130"/>
      <c r="I97" s="89">
        <f>IF(SPECIES!C120="x",9,IF(SPECIES!D120="x",3,IF(SPECIES!E120="x",1,"")))</f>
        <v>9</v>
      </c>
      <c r="J97" s="88">
        <f>_xlfn.IFNA(VLOOKUP(SPECIES!R120,Sheet1!$B$9:$C$13,2,FALSE),0)*$I97</f>
        <v>0</v>
      </c>
      <c r="K97" s="8">
        <f>_xlfn.IFNA(VLOOKUP(SPECIES!S120,Sheet1!$B$9:$C$13,2,FALSE),0)*$I97</f>
        <v>0</v>
      </c>
      <c r="L97" s="8">
        <f>_xlfn.IFNA(VLOOKUP(SPECIES!T120,Sheet1!$B$9:$C$13,2,FALSE),0)*$I97</f>
        <v>0</v>
      </c>
      <c r="M97" s="8">
        <f>_xlfn.IFNA(VLOOKUP(SPECIES!U120,Sheet1!$B$9:$C$13,2,FALSE),0)*$I97</f>
        <v>0</v>
      </c>
      <c r="N97" s="8">
        <f>_xlfn.IFNA(VLOOKUP(SPECIES!V120,Sheet1!$B$9:$C$13,2,FALSE),0)*$I97</f>
        <v>0</v>
      </c>
      <c r="O97" s="8">
        <f>_xlfn.IFNA(VLOOKUP(SPECIES!W120,Sheet1!$B$9:$C$13,2,FALSE),0)*$I97</f>
        <v>0</v>
      </c>
      <c r="P97" s="8">
        <f>_xlfn.IFNA(VLOOKUP(SPECIES!X120,Sheet1!$B$9:$C$13,2,FALSE),0)*$I97</f>
        <v>0</v>
      </c>
      <c r="Q97" s="8">
        <f>_xlfn.IFNA(VLOOKUP(SPECIES!Y120,Sheet1!$B$9:$C$13,2,FALSE),0)*$I97</f>
        <v>0</v>
      </c>
      <c r="R97" s="8">
        <f>_xlfn.IFNA(VLOOKUP(SPECIES!Z120,Sheet1!$B$9:$C$13,2,FALSE),0)*$I97</f>
        <v>0</v>
      </c>
      <c r="S97" s="8">
        <f>_xlfn.IFNA(VLOOKUP(SPECIES!AA120,Sheet1!$B$9:$C$13,2,FALSE),0)*$I97</f>
        <v>0</v>
      </c>
      <c r="T97" s="8">
        <f>_xlfn.IFNA(VLOOKUP(SPECIES!AB120,Sheet1!$B$9:$C$13,2,FALSE),0)*$I97</f>
        <v>0</v>
      </c>
      <c r="U97" s="8">
        <f>_xlfn.IFNA(VLOOKUP(SPECIES!AC120,Sheet1!$B$9:$C$13,2,FALSE),0)*$I97</f>
        <v>0</v>
      </c>
      <c r="V97" s="8">
        <f>_xlfn.IFNA(VLOOKUP(SPECIES!AD120,Sheet1!$B$9:$C$13,2,FALSE),0)*$I97</f>
        <v>0</v>
      </c>
      <c r="W97" s="8">
        <f>_xlfn.IFNA(VLOOKUP(SPECIES!AE120,Sheet1!$B$9:$C$13,2,FALSE),0)*$I97</f>
        <v>0</v>
      </c>
      <c r="X97" s="8">
        <f>_xlfn.IFNA(VLOOKUP(SPECIES!AF120,Sheet1!$B$9:$C$13,2,FALSE),0)*$I97</f>
        <v>0</v>
      </c>
      <c r="Y97" s="8">
        <f>_xlfn.IFNA(VLOOKUP(SPECIES!AG120,Sheet1!$B$9:$C$13,2,FALSE),0)*$I97</f>
        <v>0</v>
      </c>
      <c r="Z97" s="8">
        <f>_xlfn.IFNA(VLOOKUP(SPECIES!AH120,Sheet1!$B$9:$C$13,2,FALSE),0)*$I97</f>
        <v>0</v>
      </c>
      <c r="AA97" s="8">
        <f>_xlfn.IFNA(VLOOKUP(SPECIES!AI120,Sheet1!$B$9:$C$13,2,FALSE),0)*$I97</f>
        <v>0</v>
      </c>
      <c r="AB97" s="8">
        <f>_xlfn.IFNA(VLOOKUP(SPECIES!AJ120,Sheet1!$B$9:$C$13,2,FALSE),0)*$I97</f>
        <v>0</v>
      </c>
      <c r="AC97" s="8">
        <f>_xlfn.IFNA(VLOOKUP(SPECIES!AK120,Sheet1!$B$9:$C$13,2,FALSE),0)*$I97</f>
        <v>0</v>
      </c>
      <c r="AD97" s="8">
        <f>_xlfn.IFNA(VLOOKUP(SPECIES!AL120,Sheet1!$B$9:$C$13,2,FALSE),0)*$I97</f>
        <v>0</v>
      </c>
      <c r="AE97" s="8">
        <f>_xlfn.IFNA(VLOOKUP(SPECIES!AM120,Sheet1!$B$9:$C$13,2,FALSE),0)*$I97</f>
        <v>0</v>
      </c>
      <c r="AF97" s="8">
        <f>_xlfn.IFNA(VLOOKUP(SPECIES!AN120,Sheet1!$B$9:$C$13,2,FALSE),0)*$I97</f>
        <v>0</v>
      </c>
      <c r="AG97" s="8">
        <f>_xlfn.IFNA(VLOOKUP(SPECIES!AO120,Sheet1!$B$9:$C$13,2,FALSE),0)*$I97</f>
        <v>0</v>
      </c>
      <c r="AH97" s="8">
        <f>_xlfn.IFNA(VLOOKUP(SPECIES!AP120,Sheet1!$B$9:$C$13,2,FALSE),0)*$I97</f>
        <v>0</v>
      </c>
      <c r="AI97" s="8">
        <f>_xlfn.IFNA(VLOOKUP(SPECIES!AQ120,Sheet1!$B$9:$C$13,2,FALSE),0)*$I97</f>
        <v>0</v>
      </c>
      <c r="AJ97" s="8">
        <f>_xlfn.IFNA(VLOOKUP(SPECIES!AR120,Sheet1!$B$9:$C$13,2,FALSE),0)*$I97</f>
        <v>0</v>
      </c>
      <c r="AK97" s="8">
        <f>_xlfn.IFNA(VLOOKUP(SPECIES!AS120,Sheet1!$B$9:$C$13,2,FALSE),0)*$I97</f>
        <v>0</v>
      </c>
      <c r="AL97" s="8">
        <f>_xlfn.IFNA(VLOOKUP(SPECIES!AT120,Sheet1!$B$9:$C$13,2,FALSE),0)*$I97</f>
        <v>0</v>
      </c>
      <c r="AM97" s="8">
        <f>_xlfn.IFNA(VLOOKUP(SPECIES!AU120,Sheet1!$B$9:$C$13,2,FALSE),0)*$I97</f>
        <v>0</v>
      </c>
      <c r="AN97" s="8">
        <f>_xlfn.IFNA(VLOOKUP(SPECIES!AV120,Sheet1!$B$9:$C$13,2,FALSE),0)*$I97</f>
        <v>0</v>
      </c>
      <c r="AO97" s="8">
        <f>_xlfn.IFNA(VLOOKUP(SPECIES!AW120,Sheet1!$B$9:$C$13,2,FALSE),0)*$I97</f>
        <v>0</v>
      </c>
      <c r="AP97" s="8">
        <f>_xlfn.IFNA(VLOOKUP(SPECIES!AX120,Sheet1!$B$9:$C$13,2,FALSE),0)*$I97</f>
        <v>0</v>
      </c>
      <c r="AQ97" s="8">
        <f>_xlfn.IFNA(VLOOKUP(SPECIES!AY120,Sheet1!$B$9:$C$13,2,FALSE),0)*$I97</f>
        <v>0</v>
      </c>
      <c r="AR97" s="8">
        <f>_xlfn.IFNA(VLOOKUP(SPECIES!AZ120,Sheet1!$B$9:$C$13,2,FALSE),0)*$I97</f>
        <v>0</v>
      </c>
      <c r="AS97" s="8">
        <f>_xlfn.IFNA(VLOOKUP(SPECIES!BA120,Sheet1!$B$9:$C$13,2,FALSE),0)*$I97</f>
        <v>0</v>
      </c>
      <c r="AT97" s="8">
        <f>_xlfn.IFNA(VLOOKUP(SPECIES!BB120,Sheet1!$B$9:$C$13,2,FALSE),0)*$I97</f>
        <v>0</v>
      </c>
      <c r="AU97" s="8">
        <f>_xlfn.IFNA(VLOOKUP(SPECIES!BC120,Sheet1!$B$9:$C$13,2,FALSE),0)*$I97</f>
        <v>0</v>
      </c>
      <c r="AV97" s="8">
        <f>_xlfn.IFNA(VLOOKUP(SPECIES!BD120,Sheet1!$B$9:$C$13,2,FALSE),0)*$I97</f>
        <v>0</v>
      </c>
      <c r="AW97" s="8">
        <f>_xlfn.IFNA(VLOOKUP(SPECIES!BE120,Sheet1!$B$9:$C$13,2,FALSE),0)*$I97</f>
        <v>0</v>
      </c>
      <c r="AX97" s="8">
        <f>_xlfn.IFNA(VLOOKUP(SPECIES!BF120,Sheet1!$B$9:$C$13,2,FALSE),0)*$I97</f>
        <v>0</v>
      </c>
      <c r="AY97" s="8">
        <f>_xlfn.IFNA(VLOOKUP(SPECIES!BG120,Sheet1!$B$9:$C$13,2,FALSE),0)*$I97</f>
        <v>0</v>
      </c>
      <c r="AZ97" s="8">
        <f>_xlfn.IFNA(VLOOKUP(SPECIES!BH120,Sheet1!$B$9:$C$13,2,FALSE),0)*$I97</f>
        <v>0</v>
      </c>
      <c r="BA97" s="8">
        <f>_xlfn.IFNA(VLOOKUP(SPECIES!BI120,Sheet1!$B$9:$C$13,2,FALSE),0)*$I97</f>
        <v>0</v>
      </c>
      <c r="BB97" s="8">
        <f>_xlfn.IFNA(VLOOKUP(SPECIES!BJ120,Sheet1!$B$9:$C$13,2,FALSE),0)*$I97</f>
        <v>0</v>
      </c>
      <c r="BC97" s="8">
        <f>_xlfn.IFNA(VLOOKUP(SPECIES!BK120,Sheet1!$B$9:$C$13,2,FALSE),0)*$I97</f>
        <v>0</v>
      </c>
      <c r="BD97" s="8">
        <f>_xlfn.IFNA(VLOOKUP(SPECIES!BL120,Sheet1!$B$9:$C$13,2,FALSE),0)*$I97</f>
        <v>0</v>
      </c>
      <c r="BE97" s="8">
        <f>_xlfn.IFNA(VLOOKUP(SPECIES!BM120,Sheet1!$B$9:$C$13,2,FALSE),0)*$I97</f>
        <v>0</v>
      </c>
      <c r="BF97" s="8">
        <f>_xlfn.IFNA(VLOOKUP(SPECIES!BN120,Sheet1!$B$9:$C$13,2,FALSE),0)*$I97</f>
        <v>0</v>
      </c>
      <c r="BG97" s="89">
        <f>_xlfn.IFNA(VLOOKUP(SPECIES!BO120,Sheet1!$B$9:$C$13,2,FALSE),0)*$I97</f>
        <v>0</v>
      </c>
    </row>
    <row r="98" spans="8:59">
      <c r="H98" s="130"/>
      <c r="I98" s="89">
        <f>IF(SPECIES!C121="x",9,IF(SPECIES!D121="x",3,IF(SPECIES!E121="x",1,"")))</f>
        <v>3</v>
      </c>
      <c r="J98" s="88">
        <f>_xlfn.IFNA(VLOOKUP(SPECIES!R121,Sheet1!$B$9:$C$13,2,FALSE),0)*$I98</f>
        <v>0</v>
      </c>
      <c r="K98" s="8">
        <f>_xlfn.IFNA(VLOOKUP(SPECIES!S121,Sheet1!$B$9:$C$13,2,FALSE),0)*$I98</f>
        <v>0</v>
      </c>
      <c r="L98" s="8">
        <f>_xlfn.IFNA(VLOOKUP(SPECIES!T121,Sheet1!$B$9:$C$13,2,FALSE),0)*$I98</f>
        <v>0</v>
      </c>
      <c r="M98" s="8">
        <f>_xlfn.IFNA(VLOOKUP(SPECIES!U121,Sheet1!$B$9:$C$13,2,FALSE),0)*$I98</f>
        <v>0</v>
      </c>
      <c r="N98" s="8">
        <f>_xlfn.IFNA(VLOOKUP(SPECIES!V121,Sheet1!$B$9:$C$13,2,FALSE),0)*$I98</f>
        <v>0</v>
      </c>
      <c r="O98" s="8">
        <f>_xlfn.IFNA(VLOOKUP(SPECIES!W121,Sheet1!$B$9:$C$13,2,FALSE),0)*$I98</f>
        <v>0</v>
      </c>
      <c r="P98" s="8">
        <f>_xlfn.IFNA(VLOOKUP(SPECIES!X121,Sheet1!$B$9:$C$13,2,FALSE),0)*$I98</f>
        <v>0</v>
      </c>
      <c r="Q98" s="8">
        <f>_xlfn.IFNA(VLOOKUP(SPECIES!Y121,Sheet1!$B$9:$C$13,2,FALSE),0)*$I98</f>
        <v>0</v>
      </c>
      <c r="R98" s="8">
        <f>_xlfn.IFNA(VLOOKUP(SPECIES!Z121,Sheet1!$B$9:$C$13,2,FALSE),0)*$I98</f>
        <v>0</v>
      </c>
      <c r="S98" s="8">
        <f>_xlfn.IFNA(VLOOKUP(SPECIES!AA121,Sheet1!$B$9:$C$13,2,FALSE),0)*$I98</f>
        <v>0</v>
      </c>
      <c r="T98" s="8">
        <f>_xlfn.IFNA(VLOOKUP(SPECIES!AB121,Sheet1!$B$9:$C$13,2,FALSE),0)*$I98</f>
        <v>0</v>
      </c>
      <c r="U98" s="8">
        <f>_xlfn.IFNA(VLOOKUP(SPECIES!AC121,Sheet1!$B$9:$C$13,2,FALSE),0)*$I98</f>
        <v>0</v>
      </c>
      <c r="V98" s="8">
        <f>_xlfn.IFNA(VLOOKUP(SPECIES!AD121,Sheet1!$B$9:$C$13,2,FALSE),0)*$I98</f>
        <v>0</v>
      </c>
      <c r="W98" s="8">
        <f>_xlfn.IFNA(VLOOKUP(SPECIES!AE121,Sheet1!$B$9:$C$13,2,FALSE),0)*$I98</f>
        <v>0</v>
      </c>
      <c r="X98" s="8">
        <f>_xlfn.IFNA(VLOOKUP(SPECIES!AF121,Sheet1!$B$9:$C$13,2,FALSE),0)*$I98</f>
        <v>0</v>
      </c>
      <c r="Y98" s="8">
        <f>_xlfn.IFNA(VLOOKUP(SPECIES!AG121,Sheet1!$B$9:$C$13,2,FALSE),0)*$I98</f>
        <v>0</v>
      </c>
      <c r="Z98" s="8">
        <f>_xlfn.IFNA(VLOOKUP(SPECIES!AH121,Sheet1!$B$9:$C$13,2,FALSE),0)*$I98</f>
        <v>0</v>
      </c>
      <c r="AA98" s="8">
        <f>_xlfn.IFNA(VLOOKUP(SPECIES!AI121,Sheet1!$B$9:$C$13,2,FALSE),0)*$I98</f>
        <v>0</v>
      </c>
      <c r="AB98" s="8">
        <f>_xlfn.IFNA(VLOOKUP(SPECIES!AJ121,Sheet1!$B$9:$C$13,2,FALSE),0)*$I98</f>
        <v>0</v>
      </c>
      <c r="AC98" s="8">
        <f>_xlfn.IFNA(VLOOKUP(SPECIES!AK121,Sheet1!$B$9:$C$13,2,FALSE),0)*$I98</f>
        <v>0</v>
      </c>
      <c r="AD98" s="8">
        <f>_xlfn.IFNA(VLOOKUP(SPECIES!AL121,Sheet1!$B$9:$C$13,2,FALSE),0)*$I98</f>
        <v>0</v>
      </c>
      <c r="AE98" s="8">
        <f>_xlfn.IFNA(VLOOKUP(SPECIES!AM121,Sheet1!$B$9:$C$13,2,FALSE),0)*$I98</f>
        <v>0</v>
      </c>
      <c r="AF98" s="8">
        <f>_xlfn.IFNA(VLOOKUP(SPECIES!AN121,Sheet1!$B$9:$C$13,2,FALSE),0)*$I98</f>
        <v>0</v>
      </c>
      <c r="AG98" s="8">
        <f>_xlfn.IFNA(VLOOKUP(SPECIES!AO121,Sheet1!$B$9:$C$13,2,FALSE),0)*$I98</f>
        <v>0</v>
      </c>
      <c r="AH98" s="8">
        <f>_xlfn.IFNA(VLOOKUP(SPECIES!AP121,Sheet1!$B$9:$C$13,2,FALSE),0)*$I98</f>
        <v>0</v>
      </c>
      <c r="AI98" s="8">
        <f>_xlfn.IFNA(VLOOKUP(SPECIES!AQ121,Sheet1!$B$9:$C$13,2,FALSE),0)*$I98</f>
        <v>0</v>
      </c>
      <c r="AJ98" s="8">
        <f>_xlfn.IFNA(VLOOKUP(SPECIES!AR121,Sheet1!$B$9:$C$13,2,FALSE),0)*$I98</f>
        <v>0</v>
      </c>
      <c r="AK98" s="8">
        <f>_xlfn.IFNA(VLOOKUP(SPECIES!AS121,Sheet1!$B$9:$C$13,2,FALSE),0)*$I98</f>
        <v>0</v>
      </c>
      <c r="AL98" s="8">
        <f>_xlfn.IFNA(VLOOKUP(SPECIES!AT121,Sheet1!$B$9:$C$13,2,FALSE),0)*$I98</f>
        <v>0</v>
      </c>
      <c r="AM98" s="8">
        <f>_xlfn.IFNA(VLOOKUP(SPECIES!AU121,Sheet1!$B$9:$C$13,2,FALSE),0)*$I98</f>
        <v>0</v>
      </c>
      <c r="AN98" s="8">
        <f>_xlfn.IFNA(VLOOKUP(SPECIES!AV121,Sheet1!$B$9:$C$13,2,FALSE),0)*$I98</f>
        <v>0</v>
      </c>
      <c r="AO98" s="8">
        <f>_xlfn.IFNA(VLOOKUP(SPECIES!AW121,Sheet1!$B$9:$C$13,2,FALSE),0)*$I98</f>
        <v>0</v>
      </c>
      <c r="AP98" s="8">
        <f>_xlfn.IFNA(VLOOKUP(SPECIES!AX121,Sheet1!$B$9:$C$13,2,FALSE),0)*$I98</f>
        <v>0</v>
      </c>
      <c r="AQ98" s="8">
        <f>_xlfn.IFNA(VLOOKUP(SPECIES!AY121,Sheet1!$B$9:$C$13,2,FALSE),0)*$I98</f>
        <v>0</v>
      </c>
      <c r="AR98" s="8">
        <f>_xlfn.IFNA(VLOOKUP(SPECIES!AZ121,Sheet1!$B$9:$C$13,2,FALSE),0)*$I98</f>
        <v>0</v>
      </c>
      <c r="AS98" s="8">
        <f>_xlfn.IFNA(VLOOKUP(SPECIES!BA121,Sheet1!$B$9:$C$13,2,FALSE),0)*$I98</f>
        <v>0</v>
      </c>
      <c r="AT98" s="8">
        <f>_xlfn.IFNA(VLOOKUP(SPECIES!BB121,Sheet1!$B$9:$C$13,2,FALSE),0)*$I98</f>
        <v>0</v>
      </c>
      <c r="AU98" s="8">
        <f>_xlfn.IFNA(VLOOKUP(SPECIES!BC121,Sheet1!$B$9:$C$13,2,FALSE),0)*$I98</f>
        <v>0</v>
      </c>
      <c r="AV98" s="8">
        <f>_xlfn.IFNA(VLOOKUP(SPECIES!BD121,Sheet1!$B$9:$C$13,2,FALSE),0)*$I98</f>
        <v>0</v>
      </c>
      <c r="AW98" s="8">
        <f>_xlfn.IFNA(VLOOKUP(SPECIES!BE121,Sheet1!$B$9:$C$13,2,FALSE),0)*$I98</f>
        <v>0</v>
      </c>
      <c r="AX98" s="8">
        <f>_xlfn.IFNA(VLOOKUP(SPECIES!BF121,Sheet1!$B$9:$C$13,2,FALSE),0)*$I98</f>
        <v>0</v>
      </c>
      <c r="AY98" s="8">
        <f>_xlfn.IFNA(VLOOKUP(SPECIES!BG121,Sheet1!$B$9:$C$13,2,FALSE),0)*$I98</f>
        <v>0</v>
      </c>
      <c r="AZ98" s="8">
        <f>_xlfn.IFNA(VLOOKUP(SPECIES!BH121,Sheet1!$B$9:$C$13,2,FALSE),0)*$I98</f>
        <v>0</v>
      </c>
      <c r="BA98" s="8">
        <f>_xlfn.IFNA(VLOOKUP(SPECIES!BI121,Sheet1!$B$9:$C$13,2,FALSE),0)*$I98</f>
        <v>0</v>
      </c>
      <c r="BB98" s="8">
        <f>_xlfn.IFNA(VLOOKUP(SPECIES!BJ121,Sheet1!$B$9:$C$13,2,FALSE),0)*$I98</f>
        <v>0</v>
      </c>
      <c r="BC98" s="8">
        <f>_xlfn.IFNA(VLOOKUP(SPECIES!BK121,Sheet1!$B$9:$C$13,2,FALSE),0)*$I98</f>
        <v>0</v>
      </c>
      <c r="BD98" s="8">
        <f>_xlfn.IFNA(VLOOKUP(SPECIES!BL121,Sheet1!$B$9:$C$13,2,FALSE),0)*$I98</f>
        <v>0</v>
      </c>
      <c r="BE98" s="8">
        <f>_xlfn.IFNA(VLOOKUP(SPECIES!BM121,Sheet1!$B$9:$C$13,2,FALSE),0)*$I98</f>
        <v>0</v>
      </c>
      <c r="BF98" s="8">
        <f>_xlfn.IFNA(VLOOKUP(SPECIES!BN121,Sheet1!$B$9:$C$13,2,FALSE),0)*$I98</f>
        <v>0</v>
      </c>
      <c r="BG98" s="89">
        <f>_xlfn.IFNA(VLOOKUP(SPECIES!BO121,Sheet1!$B$9:$C$13,2,FALSE),0)*$I98</f>
        <v>0</v>
      </c>
    </row>
    <row r="99" spans="8:59">
      <c r="H99" s="130"/>
      <c r="I99" s="89">
        <f>IF(SPECIES!C122="x",9,IF(SPECIES!D122="x",3,IF(SPECIES!E122="x",1,"")))</f>
        <v>3</v>
      </c>
      <c r="J99" s="88">
        <f>_xlfn.IFNA(VLOOKUP(SPECIES!R122,Sheet1!$B$9:$C$13,2,FALSE),0)*$I99</f>
        <v>0</v>
      </c>
      <c r="K99" s="8">
        <f>_xlfn.IFNA(VLOOKUP(SPECIES!S122,Sheet1!$B$9:$C$13,2,FALSE),0)*$I99</f>
        <v>0</v>
      </c>
      <c r="L99" s="8">
        <f>_xlfn.IFNA(VLOOKUP(SPECIES!T122,Sheet1!$B$9:$C$13,2,FALSE),0)*$I99</f>
        <v>0</v>
      </c>
      <c r="M99" s="8">
        <f>_xlfn.IFNA(VLOOKUP(SPECIES!U122,Sheet1!$B$9:$C$13,2,FALSE),0)*$I99</f>
        <v>0</v>
      </c>
      <c r="N99" s="8">
        <f>_xlfn.IFNA(VLOOKUP(SPECIES!V122,Sheet1!$B$9:$C$13,2,FALSE),0)*$I99</f>
        <v>0</v>
      </c>
      <c r="O99" s="8">
        <f>_xlfn.IFNA(VLOOKUP(SPECIES!W122,Sheet1!$B$9:$C$13,2,FALSE),0)*$I99</f>
        <v>0</v>
      </c>
      <c r="P99" s="8">
        <f>_xlfn.IFNA(VLOOKUP(SPECIES!X122,Sheet1!$B$9:$C$13,2,FALSE),0)*$I99</f>
        <v>0</v>
      </c>
      <c r="Q99" s="8">
        <f>_xlfn.IFNA(VLOOKUP(SPECIES!Y122,Sheet1!$B$9:$C$13,2,FALSE),0)*$I99</f>
        <v>0</v>
      </c>
      <c r="R99" s="8">
        <f>_xlfn.IFNA(VLOOKUP(SPECIES!Z122,Sheet1!$B$9:$C$13,2,FALSE),0)*$I99</f>
        <v>0</v>
      </c>
      <c r="S99" s="8">
        <f>_xlfn.IFNA(VLOOKUP(SPECIES!AA122,Sheet1!$B$9:$C$13,2,FALSE),0)*$I99</f>
        <v>0</v>
      </c>
      <c r="T99" s="8">
        <f>_xlfn.IFNA(VLOOKUP(SPECIES!AB122,Sheet1!$B$9:$C$13,2,FALSE),0)*$I99</f>
        <v>0</v>
      </c>
      <c r="U99" s="8">
        <f>_xlfn.IFNA(VLOOKUP(SPECIES!AC122,Sheet1!$B$9:$C$13,2,FALSE),0)*$I99</f>
        <v>0</v>
      </c>
      <c r="V99" s="8">
        <f>_xlfn.IFNA(VLOOKUP(SPECIES!AD122,Sheet1!$B$9:$C$13,2,FALSE),0)*$I99</f>
        <v>0</v>
      </c>
      <c r="W99" s="8">
        <f>_xlfn.IFNA(VLOOKUP(SPECIES!AE122,Sheet1!$B$9:$C$13,2,FALSE),0)*$I99</f>
        <v>0</v>
      </c>
      <c r="X99" s="8">
        <f>_xlfn.IFNA(VLOOKUP(SPECIES!AF122,Sheet1!$B$9:$C$13,2,FALSE),0)*$I99</f>
        <v>0</v>
      </c>
      <c r="Y99" s="8">
        <f>_xlfn.IFNA(VLOOKUP(SPECIES!AG122,Sheet1!$B$9:$C$13,2,FALSE),0)*$I99</f>
        <v>0</v>
      </c>
      <c r="Z99" s="8">
        <f>_xlfn.IFNA(VLOOKUP(SPECIES!AH122,Sheet1!$B$9:$C$13,2,FALSE),0)*$I99</f>
        <v>0</v>
      </c>
      <c r="AA99" s="8">
        <f>_xlfn.IFNA(VLOOKUP(SPECIES!AI122,Sheet1!$B$9:$C$13,2,FALSE),0)*$I99</f>
        <v>0</v>
      </c>
      <c r="AB99" s="8">
        <f>_xlfn.IFNA(VLOOKUP(SPECIES!AJ122,Sheet1!$B$9:$C$13,2,FALSE),0)*$I99</f>
        <v>0</v>
      </c>
      <c r="AC99" s="8">
        <f>_xlfn.IFNA(VLOOKUP(SPECIES!AK122,Sheet1!$B$9:$C$13,2,FALSE),0)*$I99</f>
        <v>0</v>
      </c>
      <c r="AD99" s="8">
        <f>_xlfn.IFNA(VLOOKUP(SPECIES!AL122,Sheet1!$B$9:$C$13,2,FALSE),0)*$I99</f>
        <v>0</v>
      </c>
      <c r="AE99" s="8">
        <f>_xlfn.IFNA(VLOOKUP(SPECIES!AM122,Sheet1!$B$9:$C$13,2,FALSE),0)*$I99</f>
        <v>0</v>
      </c>
      <c r="AF99" s="8">
        <f>_xlfn.IFNA(VLOOKUP(SPECIES!AN122,Sheet1!$B$9:$C$13,2,FALSE),0)*$I99</f>
        <v>0</v>
      </c>
      <c r="AG99" s="8">
        <f>_xlfn.IFNA(VLOOKUP(SPECIES!AO122,Sheet1!$B$9:$C$13,2,FALSE),0)*$I99</f>
        <v>0</v>
      </c>
      <c r="AH99" s="8">
        <f>_xlfn.IFNA(VLOOKUP(SPECIES!AP122,Sheet1!$B$9:$C$13,2,FALSE),0)*$I99</f>
        <v>0</v>
      </c>
      <c r="AI99" s="8">
        <f>_xlfn.IFNA(VLOOKUP(SPECIES!AQ122,Sheet1!$B$9:$C$13,2,FALSE),0)*$I99</f>
        <v>0</v>
      </c>
      <c r="AJ99" s="8">
        <f>_xlfn.IFNA(VLOOKUP(SPECIES!AR122,Sheet1!$B$9:$C$13,2,FALSE),0)*$I99</f>
        <v>0</v>
      </c>
      <c r="AK99" s="8">
        <f>_xlfn.IFNA(VLOOKUP(SPECIES!AS122,Sheet1!$B$9:$C$13,2,FALSE),0)*$I99</f>
        <v>0</v>
      </c>
      <c r="AL99" s="8">
        <f>_xlfn.IFNA(VLOOKUP(SPECIES!AT122,Sheet1!$B$9:$C$13,2,FALSE),0)*$I99</f>
        <v>0</v>
      </c>
      <c r="AM99" s="8">
        <f>_xlfn.IFNA(VLOOKUP(SPECIES!AU122,Sheet1!$B$9:$C$13,2,FALSE),0)*$I99</f>
        <v>0</v>
      </c>
      <c r="AN99" s="8">
        <f>_xlfn.IFNA(VLOOKUP(SPECIES!AV122,Sheet1!$B$9:$C$13,2,FALSE),0)*$I99</f>
        <v>0</v>
      </c>
      <c r="AO99" s="8">
        <f>_xlfn.IFNA(VLOOKUP(SPECIES!AW122,Sheet1!$B$9:$C$13,2,FALSE),0)*$I99</f>
        <v>0</v>
      </c>
      <c r="AP99" s="8">
        <f>_xlfn.IFNA(VLOOKUP(SPECIES!AX122,Sheet1!$B$9:$C$13,2,FALSE),0)*$I99</f>
        <v>0</v>
      </c>
      <c r="AQ99" s="8">
        <f>_xlfn.IFNA(VLOOKUP(SPECIES!AY122,Sheet1!$B$9:$C$13,2,FALSE),0)*$I99</f>
        <v>0</v>
      </c>
      <c r="AR99" s="8">
        <f>_xlfn.IFNA(VLOOKUP(SPECIES!AZ122,Sheet1!$B$9:$C$13,2,FALSE),0)*$I99</f>
        <v>0</v>
      </c>
      <c r="AS99" s="8">
        <f>_xlfn.IFNA(VLOOKUP(SPECIES!BA122,Sheet1!$B$9:$C$13,2,FALSE),0)*$I99</f>
        <v>0</v>
      </c>
      <c r="AT99" s="8">
        <f>_xlfn.IFNA(VLOOKUP(SPECIES!BB122,Sheet1!$B$9:$C$13,2,FALSE),0)*$I99</f>
        <v>0</v>
      </c>
      <c r="AU99" s="8">
        <f>_xlfn.IFNA(VLOOKUP(SPECIES!BC122,Sheet1!$B$9:$C$13,2,FALSE),0)*$I99</f>
        <v>0</v>
      </c>
      <c r="AV99" s="8">
        <f>_xlfn.IFNA(VLOOKUP(SPECIES!BD122,Sheet1!$B$9:$C$13,2,FALSE),0)*$I99</f>
        <v>0</v>
      </c>
      <c r="AW99" s="8">
        <f>_xlfn.IFNA(VLOOKUP(SPECIES!BE122,Sheet1!$B$9:$C$13,2,FALSE),0)*$I99</f>
        <v>0</v>
      </c>
      <c r="AX99" s="8">
        <f>_xlfn.IFNA(VLOOKUP(SPECIES!BF122,Sheet1!$B$9:$C$13,2,FALSE),0)*$I99</f>
        <v>0</v>
      </c>
      <c r="AY99" s="8">
        <f>_xlfn.IFNA(VLOOKUP(SPECIES!BG122,Sheet1!$B$9:$C$13,2,FALSE),0)*$I99</f>
        <v>0</v>
      </c>
      <c r="AZ99" s="8">
        <f>_xlfn.IFNA(VLOOKUP(SPECIES!BH122,Sheet1!$B$9:$C$13,2,FALSE),0)*$I99</f>
        <v>0</v>
      </c>
      <c r="BA99" s="8">
        <f>_xlfn.IFNA(VLOOKUP(SPECIES!BI122,Sheet1!$B$9:$C$13,2,FALSE),0)*$I99</f>
        <v>0</v>
      </c>
      <c r="BB99" s="8">
        <f>_xlfn.IFNA(VLOOKUP(SPECIES!BJ122,Sheet1!$B$9:$C$13,2,FALSE),0)*$I99</f>
        <v>0</v>
      </c>
      <c r="BC99" s="8">
        <f>_xlfn.IFNA(VLOOKUP(SPECIES!BK122,Sheet1!$B$9:$C$13,2,FALSE),0)*$I99</f>
        <v>0</v>
      </c>
      <c r="BD99" s="8">
        <f>_xlfn.IFNA(VLOOKUP(SPECIES!BL122,Sheet1!$B$9:$C$13,2,FALSE),0)*$I99</f>
        <v>0</v>
      </c>
      <c r="BE99" s="8">
        <f>_xlfn.IFNA(VLOOKUP(SPECIES!BM122,Sheet1!$B$9:$C$13,2,FALSE),0)*$I99</f>
        <v>0</v>
      </c>
      <c r="BF99" s="8">
        <f>_xlfn.IFNA(VLOOKUP(SPECIES!BN122,Sheet1!$B$9:$C$13,2,FALSE),0)*$I99</f>
        <v>0</v>
      </c>
      <c r="BG99" s="89">
        <f>_xlfn.IFNA(VLOOKUP(SPECIES!BO122,Sheet1!$B$9:$C$13,2,FALSE),0)*$I99</f>
        <v>0</v>
      </c>
    </row>
    <row r="100" spans="8:59">
      <c r="H100" s="130"/>
      <c r="I100" s="89">
        <f>IF(SPECIES!C123="x",9,IF(SPECIES!D123="x",3,IF(SPECIES!E123="x",1,"")))</f>
        <v>3</v>
      </c>
      <c r="J100" s="88">
        <f>_xlfn.IFNA(VLOOKUP(SPECIES!R123,Sheet1!$B$9:$C$13,2,FALSE),0)*$I100</f>
        <v>0</v>
      </c>
      <c r="K100" s="8">
        <f>_xlfn.IFNA(VLOOKUP(SPECIES!S123,Sheet1!$B$9:$C$13,2,FALSE),0)*$I100</f>
        <v>0</v>
      </c>
      <c r="L100" s="8">
        <f>_xlfn.IFNA(VLOOKUP(SPECIES!T123,Sheet1!$B$9:$C$13,2,FALSE),0)*$I100</f>
        <v>0</v>
      </c>
      <c r="M100" s="8">
        <f>_xlfn.IFNA(VLOOKUP(SPECIES!U123,Sheet1!$B$9:$C$13,2,FALSE),0)*$I100</f>
        <v>0</v>
      </c>
      <c r="N100" s="8">
        <f>_xlfn.IFNA(VLOOKUP(SPECIES!V123,Sheet1!$B$9:$C$13,2,FALSE),0)*$I100</f>
        <v>0</v>
      </c>
      <c r="O100" s="8">
        <f>_xlfn.IFNA(VLOOKUP(SPECIES!W123,Sheet1!$B$9:$C$13,2,FALSE),0)*$I100</f>
        <v>0</v>
      </c>
      <c r="P100" s="8">
        <f>_xlfn.IFNA(VLOOKUP(SPECIES!X123,Sheet1!$B$9:$C$13,2,FALSE),0)*$I100</f>
        <v>0</v>
      </c>
      <c r="Q100" s="8">
        <f>_xlfn.IFNA(VLOOKUP(SPECIES!Y123,Sheet1!$B$9:$C$13,2,FALSE),0)*$I100</f>
        <v>0</v>
      </c>
      <c r="R100" s="8">
        <f>_xlfn.IFNA(VLOOKUP(SPECIES!Z123,Sheet1!$B$9:$C$13,2,FALSE),0)*$I100</f>
        <v>0</v>
      </c>
      <c r="S100" s="8">
        <f>_xlfn.IFNA(VLOOKUP(SPECIES!AA123,Sheet1!$B$9:$C$13,2,FALSE),0)*$I100</f>
        <v>0</v>
      </c>
      <c r="T100" s="8">
        <f>_xlfn.IFNA(VLOOKUP(SPECIES!AB123,Sheet1!$B$9:$C$13,2,FALSE),0)*$I100</f>
        <v>0</v>
      </c>
      <c r="U100" s="8">
        <f>_xlfn.IFNA(VLOOKUP(SPECIES!AC123,Sheet1!$B$9:$C$13,2,FALSE),0)*$I100</f>
        <v>0</v>
      </c>
      <c r="V100" s="8">
        <f>_xlfn.IFNA(VLOOKUP(SPECIES!AD123,Sheet1!$B$9:$C$13,2,FALSE),0)*$I100</f>
        <v>0</v>
      </c>
      <c r="W100" s="8">
        <f>_xlfn.IFNA(VLOOKUP(SPECIES!AE123,Sheet1!$B$9:$C$13,2,FALSE),0)*$I100</f>
        <v>0</v>
      </c>
      <c r="X100" s="8">
        <f>_xlfn.IFNA(VLOOKUP(SPECIES!AF123,Sheet1!$B$9:$C$13,2,FALSE),0)*$I100</f>
        <v>0</v>
      </c>
      <c r="Y100" s="8">
        <f>_xlfn.IFNA(VLOOKUP(SPECIES!AG123,Sheet1!$B$9:$C$13,2,FALSE),0)*$I100</f>
        <v>0</v>
      </c>
      <c r="Z100" s="8">
        <f>_xlfn.IFNA(VLOOKUP(SPECIES!AH123,Sheet1!$B$9:$C$13,2,FALSE),0)*$I100</f>
        <v>0</v>
      </c>
      <c r="AA100" s="8">
        <f>_xlfn.IFNA(VLOOKUP(SPECIES!AI123,Sheet1!$B$9:$C$13,2,FALSE),0)*$I100</f>
        <v>0</v>
      </c>
      <c r="AB100" s="8">
        <f>_xlfn.IFNA(VLOOKUP(SPECIES!AJ123,Sheet1!$B$9:$C$13,2,FALSE),0)*$I100</f>
        <v>0</v>
      </c>
      <c r="AC100" s="8">
        <f>_xlfn.IFNA(VLOOKUP(SPECIES!AK123,Sheet1!$B$9:$C$13,2,FALSE),0)*$I100</f>
        <v>0</v>
      </c>
      <c r="AD100" s="8">
        <f>_xlfn.IFNA(VLOOKUP(SPECIES!AL123,Sheet1!$B$9:$C$13,2,FALSE),0)*$I100</f>
        <v>0</v>
      </c>
      <c r="AE100" s="8">
        <f>_xlfn.IFNA(VLOOKUP(SPECIES!AM123,Sheet1!$B$9:$C$13,2,FALSE),0)*$I100</f>
        <v>0</v>
      </c>
      <c r="AF100" s="8">
        <f>_xlfn.IFNA(VLOOKUP(SPECIES!AN123,Sheet1!$B$9:$C$13,2,FALSE),0)*$I100</f>
        <v>0</v>
      </c>
      <c r="AG100" s="8">
        <f>_xlfn.IFNA(VLOOKUP(SPECIES!AO123,Sheet1!$B$9:$C$13,2,FALSE),0)*$I100</f>
        <v>0</v>
      </c>
      <c r="AH100" s="8">
        <f>_xlfn.IFNA(VLOOKUP(SPECIES!AP123,Sheet1!$B$9:$C$13,2,FALSE),0)*$I100</f>
        <v>0</v>
      </c>
      <c r="AI100" s="8">
        <f>_xlfn.IFNA(VLOOKUP(SPECIES!AQ123,Sheet1!$B$9:$C$13,2,FALSE),0)*$I100</f>
        <v>0</v>
      </c>
      <c r="AJ100" s="8">
        <f>_xlfn.IFNA(VLOOKUP(SPECIES!AR123,Sheet1!$B$9:$C$13,2,FALSE),0)*$I100</f>
        <v>0</v>
      </c>
      <c r="AK100" s="8">
        <f>_xlfn.IFNA(VLOOKUP(SPECIES!AS123,Sheet1!$B$9:$C$13,2,FALSE),0)*$I100</f>
        <v>0</v>
      </c>
      <c r="AL100" s="8">
        <f>_xlfn.IFNA(VLOOKUP(SPECIES!AT123,Sheet1!$B$9:$C$13,2,FALSE),0)*$I100</f>
        <v>0</v>
      </c>
      <c r="AM100" s="8">
        <f>_xlfn.IFNA(VLOOKUP(SPECIES!AU123,Sheet1!$B$9:$C$13,2,FALSE),0)*$I100</f>
        <v>0</v>
      </c>
      <c r="AN100" s="8">
        <f>_xlfn.IFNA(VLOOKUP(SPECIES!AV123,Sheet1!$B$9:$C$13,2,FALSE),0)*$I100</f>
        <v>0</v>
      </c>
      <c r="AO100" s="8">
        <f>_xlfn.IFNA(VLOOKUP(SPECIES!AW123,Sheet1!$B$9:$C$13,2,FALSE),0)*$I100</f>
        <v>0</v>
      </c>
      <c r="AP100" s="8">
        <f>_xlfn.IFNA(VLOOKUP(SPECIES!AX123,Sheet1!$B$9:$C$13,2,FALSE),0)*$I100</f>
        <v>0</v>
      </c>
      <c r="AQ100" s="8">
        <f>_xlfn.IFNA(VLOOKUP(SPECIES!AY123,Sheet1!$B$9:$C$13,2,FALSE),0)*$I100</f>
        <v>0</v>
      </c>
      <c r="AR100" s="8">
        <f>_xlfn.IFNA(VLOOKUP(SPECIES!AZ123,Sheet1!$B$9:$C$13,2,FALSE),0)*$I100</f>
        <v>0</v>
      </c>
      <c r="AS100" s="8">
        <f>_xlfn.IFNA(VLOOKUP(SPECIES!BA123,Sheet1!$B$9:$C$13,2,FALSE),0)*$I100</f>
        <v>0</v>
      </c>
      <c r="AT100" s="8">
        <f>_xlfn.IFNA(VLOOKUP(SPECIES!BB123,Sheet1!$B$9:$C$13,2,FALSE),0)*$I100</f>
        <v>0</v>
      </c>
      <c r="AU100" s="8">
        <f>_xlfn.IFNA(VLOOKUP(SPECIES!BC123,Sheet1!$B$9:$C$13,2,FALSE),0)*$I100</f>
        <v>0</v>
      </c>
      <c r="AV100" s="8">
        <f>_xlfn.IFNA(VLOOKUP(SPECIES!BD123,Sheet1!$B$9:$C$13,2,FALSE),0)*$I100</f>
        <v>0</v>
      </c>
      <c r="AW100" s="8">
        <f>_xlfn.IFNA(VLOOKUP(SPECIES!BE123,Sheet1!$B$9:$C$13,2,FALSE),0)*$I100</f>
        <v>0</v>
      </c>
      <c r="AX100" s="8">
        <f>_xlfn.IFNA(VLOOKUP(SPECIES!BF123,Sheet1!$B$9:$C$13,2,FALSE),0)*$I100</f>
        <v>0</v>
      </c>
      <c r="AY100" s="8">
        <f>_xlfn.IFNA(VLOOKUP(SPECIES!BG123,Sheet1!$B$9:$C$13,2,FALSE),0)*$I100</f>
        <v>0</v>
      </c>
      <c r="AZ100" s="8">
        <f>_xlfn.IFNA(VLOOKUP(SPECIES!BH123,Sheet1!$B$9:$C$13,2,FALSE),0)*$I100</f>
        <v>0</v>
      </c>
      <c r="BA100" s="8">
        <f>_xlfn.IFNA(VLOOKUP(SPECIES!BI123,Sheet1!$B$9:$C$13,2,FALSE),0)*$I100</f>
        <v>0</v>
      </c>
      <c r="BB100" s="8">
        <f>_xlfn.IFNA(VLOOKUP(SPECIES!BJ123,Sheet1!$B$9:$C$13,2,FALSE),0)*$I100</f>
        <v>0</v>
      </c>
      <c r="BC100" s="8">
        <f>_xlfn.IFNA(VLOOKUP(SPECIES!BK123,Sheet1!$B$9:$C$13,2,FALSE),0)*$I100</f>
        <v>0</v>
      </c>
      <c r="BD100" s="8">
        <f>_xlfn.IFNA(VLOOKUP(SPECIES!BL123,Sheet1!$B$9:$C$13,2,FALSE),0)*$I100</f>
        <v>0</v>
      </c>
      <c r="BE100" s="8">
        <f>_xlfn.IFNA(VLOOKUP(SPECIES!BM123,Sheet1!$B$9:$C$13,2,FALSE),0)*$I100</f>
        <v>0</v>
      </c>
      <c r="BF100" s="8">
        <f>_xlfn.IFNA(VLOOKUP(SPECIES!BN123,Sheet1!$B$9:$C$13,2,FALSE),0)*$I100</f>
        <v>0</v>
      </c>
      <c r="BG100" s="89">
        <f>_xlfn.IFNA(VLOOKUP(SPECIES!BO123,Sheet1!$B$9:$C$13,2,FALSE),0)*$I100</f>
        <v>0</v>
      </c>
    </row>
    <row r="101" spans="8:59">
      <c r="H101" s="130"/>
      <c r="I101" s="89">
        <f>IF(SPECIES!C124="x",9,IF(SPECIES!D124="x",3,IF(SPECIES!E124="x",1,"")))</f>
        <v>3</v>
      </c>
      <c r="J101" s="88">
        <f>_xlfn.IFNA(VLOOKUP(SPECIES!R124,Sheet1!$B$9:$C$13,2,FALSE),0)*$I101</f>
        <v>0</v>
      </c>
      <c r="K101" s="8">
        <f>_xlfn.IFNA(VLOOKUP(SPECIES!S124,Sheet1!$B$9:$C$13,2,FALSE),0)*$I101</f>
        <v>0</v>
      </c>
      <c r="L101" s="8">
        <f>_xlfn.IFNA(VLOOKUP(SPECIES!T124,Sheet1!$B$9:$C$13,2,FALSE),0)*$I101</f>
        <v>0</v>
      </c>
      <c r="M101" s="8">
        <f>_xlfn.IFNA(VLOOKUP(SPECIES!U124,Sheet1!$B$9:$C$13,2,FALSE),0)*$I101</f>
        <v>0</v>
      </c>
      <c r="N101" s="8">
        <f>_xlfn.IFNA(VLOOKUP(SPECIES!V124,Sheet1!$B$9:$C$13,2,FALSE),0)*$I101</f>
        <v>0</v>
      </c>
      <c r="O101" s="8">
        <f>_xlfn.IFNA(VLOOKUP(SPECIES!W124,Sheet1!$B$9:$C$13,2,FALSE),0)*$I101</f>
        <v>0</v>
      </c>
      <c r="P101" s="8">
        <f>_xlfn.IFNA(VLOOKUP(SPECIES!X124,Sheet1!$B$9:$C$13,2,FALSE),0)*$I101</f>
        <v>0</v>
      </c>
      <c r="Q101" s="8">
        <f>_xlfn.IFNA(VLOOKUP(SPECIES!Y124,Sheet1!$B$9:$C$13,2,FALSE),0)*$I101</f>
        <v>0</v>
      </c>
      <c r="R101" s="8">
        <f>_xlfn.IFNA(VLOOKUP(SPECIES!Z124,Sheet1!$B$9:$C$13,2,FALSE),0)*$I101</f>
        <v>0</v>
      </c>
      <c r="S101" s="8">
        <f>_xlfn.IFNA(VLOOKUP(SPECIES!AA124,Sheet1!$B$9:$C$13,2,FALSE),0)*$I101</f>
        <v>0</v>
      </c>
      <c r="T101" s="8">
        <f>_xlfn.IFNA(VLOOKUP(SPECIES!AB124,Sheet1!$B$9:$C$13,2,FALSE),0)*$I101</f>
        <v>0</v>
      </c>
      <c r="U101" s="8">
        <f>_xlfn.IFNA(VLOOKUP(SPECIES!AC124,Sheet1!$B$9:$C$13,2,FALSE),0)*$I101</f>
        <v>0</v>
      </c>
      <c r="V101" s="8">
        <f>_xlfn.IFNA(VLOOKUP(SPECIES!AD124,Sheet1!$B$9:$C$13,2,FALSE),0)*$I101</f>
        <v>0</v>
      </c>
      <c r="W101" s="8">
        <f>_xlfn.IFNA(VLOOKUP(SPECIES!AE124,Sheet1!$B$9:$C$13,2,FALSE),0)*$I101</f>
        <v>0</v>
      </c>
      <c r="X101" s="8">
        <f>_xlfn.IFNA(VLOOKUP(SPECIES!AF124,Sheet1!$B$9:$C$13,2,FALSE),0)*$I101</f>
        <v>0</v>
      </c>
      <c r="Y101" s="8">
        <f>_xlfn.IFNA(VLOOKUP(SPECIES!AG124,Sheet1!$B$9:$C$13,2,FALSE),0)*$I101</f>
        <v>0</v>
      </c>
      <c r="Z101" s="8">
        <f>_xlfn.IFNA(VLOOKUP(SPECIES!AH124,Sheet1!$B$9:$C$13,2,FALSE),0)*$I101</f>
        <v>0</v>
      </c>
      <c r="AA101" s="8">
        <f>_xlfn.IFNA(VLOOKUP(SPECIES!AI124,Sheet1!$B$9:$C$13,2,FALSE),0)*$I101</f>
        <v>0</v>
      </c>
      <c r="AB101" s="8">
        <f>_xlfn.IFNA(VLOOKUP(SPECIES!AJ124,Sheet1!$B$9:$C$13,2,FALSE),0)*$I101</f>
        <v>0</v>
      </c>
      <c r="AC101" s="8">
        <f>_xlfn.IFNA(VLOOKUP(SPECIES!AK124,Sheet1!$B$9:$C$13,2,FALSE),0)*$I101</f>
        <v>0</v>
      </c>
      <c r="AD101" s="8">
        <f>_xlfn.IFNA(VLOOKUP(SPECIES!AL124,Sheet1!$B$9:$C$13,2,FALSE),0)*$I101</f>
        <v>0</v>
      </c>
      <c r="AE101" s="8">
        <f>_xlfn.IFNA(VLOOKUP(SPECIES!AM124,Sheet1!$B$9:$C$13,2,FALSE),0)*$I101</f>
        <v>0</v>
      </c>
      <c r="AF101" s="8">
        <f>_xlfn.IFNA(VLOOKUP(SPECIES!AN124,Sheet1!$B$9:$C$13,2,FALSE),0)*$I101</f>
        <v>0</v>
      </c>
      <c r="AG101" s="8">
        <f>_xlfn.IFNA(VLOOKUP(SPECIES!AO124,Sheet1!$B$9:$C$13,2,FALSE),0)*$I101</f>
        <v>0</v>
      </c>
      <c r="AH101" s="8">
        <f>_xlfn.IFNA(VLOOKUP(SPECIES!AP124,Sheet1!$B$9:$C$13,2,FALSE),0)*$I101</f>
        <v>0</v>
      </c>
      <c r="AI101" s="8">
        <f>_xlfn.IFNA(VLOOKUP(SPECIES!AQ124,Sheet1!$B$9:$C$13,2,FALSE),0)*$I101</f>
        <v>0</v>
      </c>
      <c r="AJ101" s="8">
        <f>_xlfn.IFNA(VLOOKUP(SPECIES!AR124,Sheet1!$B$9:$C$13,2,FALSE),0)*$I101</f>
        <v>0</v>
      </c>
      <c r="AK101" s="8">
        <f>_xlfn.IFNA(VLOOKUP(SPECIES!AS124,Sheet1!$B$9:$C$13,2,FALSE),0)*$I101</f>
        <v>0</v>
      </c>
      <c r="AL101" s="8">
        <f>_xlfn.IFNA(VLOOKUP(SPECIES!AT124,Sheet1!$B$9:$C$13,2,FALSE),0)*$I101</f>
        <v>0</v>
      </c>
      <c r="AM101" s="8">
        <f>_xlfn.IFNA(VLOOKUP(SPECIES!AU124,Sheet1!$B$9:$C$13,2,FALSE),0)*$I101</f>
        <v>0</v>
      </c>
      <c r="AN101" s="8">
        <f>_xlfn.IFNA(VLOOKUP(SPECIES!AV124,Sheet1!$B$9:$C$13,2,FALSE),0)*$I101</f>
        <v>0</v>
      </c>
      <c r="AO101" s="8">
        <f>_xlfn.IFNA(VLOOKUP(SPECIES!AW124,Sheet1!$B$9:$C$13,2,FALSE),0)*$I101</f>
        <v>0</v>
      </c>
      <c r="AP101" s="8">
        <f>_xlfn.IFNA(VLOOKUP(SPECIES!AX124,Sheet1!$B$9:$C$13,2,FALSE),0)*$I101</f>
        <v>0</v>
      </c>
      <c r="AQ101" s="8">
        <f>_xlfn.IFNA(VLOOKUP(SPECIES!AY124,Sheet1!$B$9:$C$13,2,FALSE),0)*$I101</f>
        <v>0</v>
      </c>
      <c r="AR101" s="8">
        <f>_xlfn.IFNA(VLOOKUP(SPECIES!AZ124,Sheet1!$B$9:$C$13,2,FALSE),0)*$I101</f>
        <v>0</v>
      </c>
      <c r="AS101" s="8">
        <f>_xlfn.IFNA(VLOOKUP(SPECIES!BA124,Sheet1!$B$9:$C$13,2,FALSE),0)*$I101</f>
        <v>0</v>
      </c>
      <c r="AT101" s="8">
        <f>_xlfn.IFNA(VLOOKUP(SPECIES!BB124,Sheet1!$B$9:$C$13,2,FALSE),0)*$I101</f>
        <v>0</v>
      </c>
      <c r="AU101" s="8">
        <f>_xlfn.IFNA(VLOOKUP(SPECIES!BC124,Sheet1!$B$9:$C$13,2,FALSE),0)*$I101</f>
        <v>0</v>
      </c>
      <c r="AV101" s="8">
        <f>_xlfn.IFNA(VLOOKUP(SPECIES!BD124,Sheet1!$B$9:$C$13,2,FALSE),0)*$I101</f>
        <v>0</v>
      </c>
      <c r="AW101" s="8">
        <f>_xlfn.IFNA(VLOOKUP(SPECIES!BE124,Sheet1!$B$9:$C$13,2,FALSE),0)*$I101</f>
        <v>0</v>
      </c>
      <c r="AX101" s="8">
        <f>_xlfn.IFNA(VLOOKUP(SPECIES!BF124,Sheet1!$B$9:$C$13,2,FALSE),0)*$I101</f>
        <v>0</v>
      </c>
      <c r="AY101" s="8">
        <f>_xlfn.IFNA(VLOOKUP(SPECIES!BG124,Sheet1!$B$9:$C$13,2,FALSE),0)*$I101</f>
        <v>0</v>
      </c>
      <c r="AZ101" s="8">
        <f>_xlfn.IFNA(VLOOKUP(SPECIES!BH124,Sheet1!$B$9:$C$13,2,FALSE),0)*$I101</f>
        <v>0</v>
      </c>
      <c r="BA101" s="8">
        <f>_xlfn.IFNA(VLOOKUP(SPECIES!BI124,Sheet1!$B$9:$C$13,2,FALSE),0)*$I101</f>
        <v>0</v>
      </c>
      <c r="BB101" s="8">
        <f>_xlfn.IFNA(VLOOKUP(SPECIES!BJ124,Sheet1!$B$9:$C$13,2,FALSE),0)*$I101</f>
        <v>0</v>
      </c>
      <c r="BC101" s="8">
        <f>_xlfn.IFNA(VLOOKUP(SPECIES!BK124,Sheet1!$B$9:$C$13,2,FALSE),0)*$I101</f>
        <v>0</v>
      </c>
      <c r="BD101" s="8">
        <f>_xlfn.IFNA(VLOOKUP(SPECIES!BL124,Sheet1!$B$9:$C$13,2,FALSE),0)*$I101</f>
        <v>0</v>
      </c>
      <c r="BE101" s="8">
        <f>_xlfn.IFNA(VLOOKUP(SPECIES!BM124,Sheet1!$B$9:$C$13,2,FALSE),0)*$I101</f>
        <v>0</v>
      </c>
      <c r="BF101" s="8">
        <f>_xlfn.IFNA(VLOOKUP(SPECIES!BN124,Sheet1!$B$9:$C$13,2,FALSE),0)*$I101</f>
        <v>0</v>
      </c>
      <c r="BG101" s="89">
        <f>_xlfn.IFNA(VLOOKUP(SPECIES!BO124,Sheet1!$B$9:$C$13,2,FALSE),0)*$I101</f>
        <v>0</v>
      </c>
    </row>
    <row r="102" spans="8:59">
      <c r="H102" s="130"/>
      <c r="I102" s="89">
        <f>IF(SPECIES!C125="x",9,IF(SPECIES!D125="x",3,IF(SPECIES!E125="x",1,"")))</f>
        <v>3</v>
      </c>
      <c r="J102" s="88">
        <f>_xlfn.IFNA(VLOOKUP(SPECIES!R125,Sheet1!$B$9:$C$13,2,FALSE),0)*$I102</f>
        <v>0</v>
      </c>
      <c r="K102" s="8">
        <f>_xlfn.IFNA(VLOOKUP(SPECIES!S125,Sheet1!$B$9:$C$13,2,FALSE),0)*$I102</f>
        <v>0</v>
      </c>
      <c r="L102" s="8">
        <f>_xlfn.IFNA(VLOOKUP(SPECIES!T125,Sheet1!$B$9:$C$13,2,FALSE),0)*$I102</f>
        <v>0</v>
      </c>
      <c r="M102" s="8">
        <f>_xlfn.IFNA(VLOOKUP(SPECIES!U125,Sheet1!$B$9:$C$13,2,FALSE),0)*$I102</f>
        <v>0</v>
      </c>
      <c r="N102" s="8">
        <f>_xlfn.IFNA(VLOOKUP(SPECIES!V125,Sheet1!$B$9:$C$13,2,FALSE),0)*$I102</f>
        <v>0</v>
      </c>
      <c r="O102" s="8">
        <f>_xlfn.IFNA(VLOOKUP(SPECIES!W125,Sheet1!$B$9:$C$13,2,FALSE),0)*$I102</f>
        <v>0</v>
      </c>
      <c r="P102" s="8">
        <f>_xlfn.IFNA(VLOOKUP(SPECIES!X125,Sheet1!$B$9:$C$13,2,FALSE),0)*$I102</f>
        <v>0</v>
      </c>
      <c r="Q102" s="8">
        <f>_xlfn.IFNA(VLOOKUP(SPECIES!Y125,Sheet1!$B$9:$C$13,2,FALSE),0)*$I102</f>
        <v>0</v>
      </c>
      <c r="R102" s="8">
        <f>_xlfn.IFNA(VLOOKUP(SPECIES!Z125,Sheet1!$B$9:$C$13,2,FALSE),0)*$I102</f>
        <v>0</v>
      </c>
      <c r="S102" s="8">
        <f>_xlfn.IFNA(VLOOKUP(SPECIES!AA125,Sheet1!$B$9:$C$13,2,FALSE),0)*$I102</f>
        <v>0</v>
      </c>
      <c r="T102" s="8">
        <f>_xlfn.IFNA(VLOOKUP(SPECIES!AB125,Sheet1!$B$9:$C$13,2,FALSE),0)*$I102</f>
        <v>0</v>
      </c>
      <c r="U102" s="8">
        <f>_xlfn.IFNA(VLOOKUP(SPECIES!AC125,Sheet1!$B$9:$C$13,2,FALSE),0)*$I102</f>
        <v>0</v>
      </c>
      <c r="V102" s="8">
        <f>_xlfn.IFNA(VLOOKUP(SPECIES!AD125,Sheet1!$B$9:$C$13,2,FALSE),0)*$I102</f>
        <v>0</v>
      </c>
      <c r="W102" s="8">
        <f>_xlfn.IFNA(VLOOKUP(SPECIES!AE125,Sheet1!$B$9:$C$13,2,FALSE),0)*$I102</f>
        <v>0</v>
      </c>
      <c r="X102" s="8">
        <f>_xlfn.IFNA(VLOOKUP(SPECIES!AF125,Sheet1!$B$9:$C$13,2,FALSE),0)*$I102</f>
        <v>0</v>
      </c>
      <c r="Y102" s="8">
        <f>_xlfn.IFNA(VLOOKUP(SPECIES!AG125,Sheet1!$B$9:$C$13,2,FALSE),0)*$I102</f>
        <v>0</v>
      </c>
      <c r="Z102" s="8">
        <f>_xlfn.IFNA(VLOOKUP(SPECIES!AH125,Sheet1!$B$9:$C$13,2,FALSE),0)*$I102</f>
        <v>0</v>
      </c>
      <c r="AA102" s="8">
        <f>_xlfn.IFNA(VLOOKUP(SPECIES!AI125,Sheet1!$B$9:$C$13,2,FALSE),0)*$I102</f>
        <v>0</v>
      </c>
      <c r="AB102" s="8">
        <f>_xlfn.IFNA(VLOOKUP(SPECIES!AJ125,Sheet1!$B$9:$C$13,2,FALSE),0)*$I102</f>
        <v>0</v>
      </c>
      <c r="AC102" s="8">
        <f>_xlfn.IFNA(VLOOKUP(SPECIES!AK125,Sheet1!$B$9:$C$13,2,FALSE),0)*$I102</f>
        <v>0</v>
      </c>
      <c r="AD102" s="8">
        <f>_xlfn.IFNA(VLOOKUP(SPECIES!AL125,Sheet1!$B$9:$C$13,2,FALSE),0)*$I102</f>
        <v>0</v>
      </c>
      <c r="AE102" s="8">
        <f>_xlfn.IFNA(VLOOKUP(SPECIES!AM125,Sheet1!$B$9:$C$13,2,FALSE),0)*$I102</f>
        <v>0</v>
      </c>
      <c r="AF102" s="8">
        <f>_xlfn.IFNA(VLOOKUP(SPECIES!AN125,Sheet1!$B$9:$C$13,2,FALSE),0)*$I102</f>
        <v>0</v>
      </c>
      <c r="AG102" s="8">
        <f>_xlfn.IFNA(VLOOKUP(SPECIES!AO125,Sheet1!$B$9:$C$13,2,FALSE),0)*$I102</f>
        <v>0</v>
      </c>
      <c r="AH102" s="8">
        <f>_xlfn.IFNA(VLOOKUP(SPECIES!AP125,Sheet1!$B$9:$C$13,2,FALSE),0)*$I102</f>
        <v>0</v>
      </c>
      <c r="AI102" s="8">
        <f>_xlfn.IFNA(VLOOKUP(SPECIES!AQ125,Sheet1!$B$9:$C$13,2,FALSE),0)*$I102</f>
        <v>0</v>
      </c>
      <c r="AJ102" s="8">
        <f>_xlfn.IFNA(VLOOKUP(SPECIES!AR125,Sheet1!$B$9:$C$13,2,FALSE),0)*$I102</f>
        <v>0</v>
      </c>
      <c r="AK102" s="8">
        <f>_xlfn.IFNA(VLOOKUP(SPECIES!AS125,Sheet1!$B$9:$C$13,2,FALSE),0)*$I102</f>
        <v>0</v>
      </c>
      <c r="AL102" s="8">
        <f>_xlfn.IFNA(VLOOKUP(SPECIES!AT125,Sheet1!$B$9:$C$13,2,FALSE),0)*$I102</f>
        <v>0</v>
      </c>
      <c r="AM102" s="8">
        <f>_xlfn.IFNA(VLOOKUP(SPECIES!AU125,Sheet1!$B$9:$C$13,2,FALSE),0)*$I102</f>
        <v>0</v>
      </c>
      <c r="AN102" s="8">
        <f>_xlfn.IFNA(VLOOKUP(SPECIES!AV125,Sheet1!$B$9:$C$13,2,FALSE),0)*$I102</f>
        <v>0</v>
      </c>
      <c r="AO102" s="8">
        <f>_xlfn.IFNA(VLOOKUP(SPECIES!AW125,Sheet1!$B$9:$C$13,2,FALSE),0)*$I102</f>
        <v>0</v>
      </c>
      <c r="AP102" s="8">
        <f>_xlfn.IFNA(VLOOKUP(SPECIES!AX125,Sheet1!$B$9:$C$13,2,FALSE),0)*$I102</f>
        <v>0</v>
      </c>
      <c r="AQ102" s="8">
        <f>_xlfn.IFNA(VLOOKUP(SPECIES!AY125,Sheet1!$B$9:$C$13,2,FALSE),0)*$I102</f>
        <v>0</v>
      </c>
      <c r="AR102" s="8">
        <f>_xlfn.IFNA(VLOOKUP(SPECIES!AZ125,Sheet1!$B$9:$C$13,2,FALSE),0)*$I102</f>
        <v>0</v>
      </c>
      <c r="AS102" s="8">
        <f>_xlfn.IFNA(VLOOKUP(SPECIES!BA125,Sheet1!$B$9:$C$13,2,FALSE),0)*$I102</f>
        <v>0</v>
      </c>
      <c r="AT102" s="8">
        <f>_xlfn.IFNA(VLOOKUP(SPECIES!BB125,Sheet1!$B$9:$C$13,2,FALSE),0)*$I102</f>
        <v>0</v>
      </c>
      <c r="AU102" s="8">
        <f>_xlfn.IFNA(VLOOKUP(SPECIES!BC125,Sheet1!$B$9:$C$13,2,FALSE),0)*$I102</f>
        <v>0</v>
      </c>
      <c r="AV102" s="8">
        <f>_xlfn.IFNA(VLOOKUP(SPECIES!BD125,Sheet1!$B$9:$C$13,2,FALSE),0)*$I102</f>
        <v>0</v>
      </c>
      <c r="AW102" s="8">
        <f>_xlfn.IFNA(VLOOKUP(SPECIES!BE125,Sheet1!$B$9:$C$13,2,FALSE),0)*$I102</f>
        <v>0</v>
      </c>
      <c r="AX102" s="8">
        <f>_xlfn.IFNA(VLOOKUP(SPECIES!BF125,Sheet1!$B$9:$C$13,2,FALSE),0)*$I102</f>
        <v>0</v>
      </c>
      <c r="AY102" s="8">
        <f>_xlfn.IFNA(VLOOKUP(SPECIES!BG125,Sheet1!$B$9:$C$13,2,FALSE),0)*$I102</f>
        <v>0</v>
      </c>
      <c r="AZ102" s="8">
        <f>_xlfn.IFNA(VLOOKUP(SPECIES!BH125,Sheet1!$B$9:$C$13,2,FALSE),0)*$I102</f>
        <v>0</v>
      </c>
      <c r="BA102" s="8">
        <f>_xlfn.IFNA(VLOOKUP(SPECIES!BI125,Sheet1!$B$9:$C$13,2,FALSE),0)*$I102</f>
        <v>0</v>
      </c>
      <c r="BB102" s="8">
        <f>_xlfn.IFNA(VLOOKUP(SPECIES!BJ125,Sheet1!$B$9:$C$13,2,FALSE),0)*$I102</f>
        <v>0</v>
      </c>
      <c r="BC102" s="8">
        <f>_xlfn.IFNA(VLOOKUP(SPECIES!BK125,Sheet1!$B$9:$C$13,2,FALSE),0)*$I102</f>
        <v>0</v>
      </c>
      <c r="BD102" s="8">
        <f>_xlfn.IFNA(VLOOKUP(SPECIES!BL125,Sheet1!$B$9:$C$13,2,FALSE),0)*$I102</f>
        <v>0</v>
      </c>
      <c r="BE102" s="8">
        <f>_xlfn.IFNA(VLOOKUP(SPECIES!BM125,Sheet1!$B$9:$C$13,2,FALSE),0)*$I102</f>
        <v>0</v>
      </c>
      <c r="BF102" s="8">
        <f>_xlfn.IFNA(VLOOKUP(SPECIES!BN125,Sheet1!$B$9:$C$13,2,FALSE),0)*$I102</f>
        <v>0</v>
      </c>
      <c r="BG102" s="89">
        <f>_xlfn.IFNA(VLOOKUP(SPECIES!BO125,Sheet1!$B$9:$C$13,2,FALSE),0)*$I102</f>
        <v>0</v>
      </c>
    </row>
    <row r="103" spans="8:59">
      <c r="H103" s="130"/>
      <c r="I103" s="89">
        <f>IF(SPECIES!C126="x",9,IF(SPECIES!D126="x",3,IF(SPECIES!E126="x",1,"")))</f>
        <v>1</v>
      </c>
      <c r="J103" s="88">
        <f>_xlfn.IFNA(VLOOKUP(SPECIES!R126,Sheet1!$B$9:$C$13,2,FALSE),0)*$I103</f>
        <v>0</v>
      </c>
      <c r="K103" s="8">
        <f>_xlfn.IFNA(VLOOKUP(SPECIES!S126,Sheet1!$B$9:$C$13,2,FALSE),0)*$I103</f>
        <v>0</v>
      </c>
      <c r="L103" s="8">
        <f>_xlfn.IFNA(VLOOKUP(SPECIES!T126,Sheet1!$B$9:$C$13,2,FALSE),0)*$I103</f>
        <v>0</v>
      </c>
      <c r="M103" s="8">
        <f>_xlfn.IFNA(VLOOKUP(SPECIES!U126,Sheet1!$B$9:$C$13,2,FALSE),0)*$I103</f>
        <v>0</v>
      </c>
      <c r="N103" s="8">
        <f>_xlfn.IFNA(VLOOKUP(SPECIES!V126,Sheet1!$B$9:$C$13,2,FALSE),0)*$I103</f>
        <v>0</v>
      </c>
      <c r="O103" s="8">
        <f>_xlfn.IFNA(VLOOKUP(SPECIES!W126,Sheet1!$B$9:$C$13,2,FALSE),0)*$I103</f>
        <v>0</v>
      </c>
      <c r="P103" s="8">
        <f>_xlfn.IFNA(VLOOKUP(SPECIES!X126,Sheet1!$B$9:$C$13,2,FALSE),0)*$I103</f>
        <v>0</v>
      </c>
      <c r="Q103" s="8">
        <f>_xlfn.IFNA(VLOOKUP(SPECIES!Y126,Sheet1!$B$9:$C$13,2,FALSE),0)*$I103</f>
        <v>0</v>
      </c>
      <c r="R103" s="8">
        <f>_xlfn.IFNA(VLOOKUP(SPECIES!Z126,Sheet1!$B$9:$C$13,2,FALSE),0)*$I103</f>
        <v>0</v>
      </c>
      <c r="S103" s="8">
        <f>_xlfn.IFNA(VLOOKUP(SPECIES!AA126,Sheet1!$B$9:$C$13,2,FALSE),0)*$I103</f>
        <v>0</v>
      </c>
      <c r="T103" s="8">
        <f>_xlfn.IFNA(VLOOKUP(SPECIES!AB126,Sheet1!$B$9:$C$13,2,FALSE),0)*$I103</f>
        <v>0</v>
      </c>
      <c r="U103" s="8">
        <f>_xlfn.IFNA(VLOOKUP(SPECIES!AC126,Sheet1!$B$9:$C$13,2,FALSE),0)*$I103</f>
        <v>0</v>
      </c>
      <c r="V103" s="8">
        <f>_xlfn.IFNA(VLOOKUP(SPECIES!AD126,Sheet1!$B$9:$C$13,2,FALSE),0)*$I103</f>
        <v>0</v>
      </c>
      <c r="W103" s="8">
        <f>_xlfn.IFNA(VLOOKUP(SPECIES!AE126,Sheet1!$B$9:$C$13,2,FALSE),0)*$I103</f>
        <v>0</v>
      </c>
      <c r="X103" s="8">
        <f>_xlfn.IFNA(VLOOKUP(SPECIES!AF126,Sheet1!$B$9:$C$13,2,FALSE),0)*$I103</f>
        <v>0</v>
      </c>
      <c r="Y103" s="8">
        <f>_xlfn.IFNA(VLOOKUP(SPECIES!AG126,Sheet1!$B$9:$C$13,2,FALSE),0)*$I103</f>
        <v>0</v>
      </c>
      <c r="Z103" s="8">
        <f>_xlfn.IFNA(VLOOKUP(SPECIES!AH126,Sheet1!$B$9:$C$13,2,FALSE),0)*$I103</f>
        <v>0</v>
      </c>
      <c r="AA103" s="8">
        <f>_xlfn.IFNA(VLOOKUP(SPECIES!AI126,Sheet1!$B$9:$C$13,2,FALSE),0)*$I103</f>
        <v>0</v>
      </c>
      <c r="AB103" s="8">
        <f>_xlfn.IFNA(VLOOKUP(SPECIES!AJ126,Sheet1!$B$9:$C$13,2,FALSE),0)*$I103</f>
        <v>0</v>
      </c>
      <c r="AC103" s="8">
        <f>_xlfn.IFNA(VLOOKUP(SPECIES!AK126,Sheet1!$B$9:$C$13,2,FALSE),0)*$I103</f>
        <v>0</v>
      </c>
      <c r="AD103" s="8">
        <f>_xlfn.IFNA(VLOOKUP(SPECIES!AL126,Sheet1!$B$9:$C$13,2,FALSE),0)*$I103</f>
        <v>0</v>
      </c>
      <c r="AE103" s="8">
        <f>_xlfn.IFNA(VLOOKUP(SPECIES!AM126,Sheet1!$B$9:$C$13,2,FALSE),0)*$I103</f>
        <v>0</v>
      </c>
      <c r="AF103" s="8">
        <f>_xlfn.IFNA(VLOOKUP(SPECIES!AN126,Sheet1!$B$9:$C$13,2,FALSE),0)*$I103</f>
        <v>0</v>
      </c>
      <c r="AG103" s="8">
        <f>_xlfn.IFNA(VLOOKUP(SPECIES!AO126,Sheet1!$B$9:$C$13,2,FALSE),0)*$I103</f>
        <v>0</v>
      </c>
      <c r="AH103" s="8">
        <f>_xlfn.IFNA(VLOOKUP(SPECIES!AP126,Sheet1!$B$9:$C$13,2,FALSE),0)*$I103</f>
        <v>0</v>
      </c>
      <c r="AI103" s="8">
        <f>_xlfn.IFNA(VLOOKUP(SPECIES!AQ126,Sheet1!$B$9:$C$13,2,FALSE),0)*$I103</f>
        <v>0</v>
      </c>
      <c r="AJ103" s="8">
        <f>_xlfn.IFNA(VLOOKUP(SPECIES!AR126,Sheet1!$B$9:$C$13,2,FALSE),0)*$I103</f>
        <v>0</v>
      </c>
      <c r="AK103" s="8">
        <f>_xlfn.IFNA(VLOOKUP(SPECIES!AS126,Sheet1!$B$9:$C$13,2,FALSE),0)*$I103</f>
        <v>0</v>
      </c>
      <c r="AL103" s="8">
        <f>_xlfn.IFNA(VLOOKUP(SPECIES!AT126,Sheet1!$B$9:$C$13,2,FALSE),0)*$I103</f>
        <v>0</v>
      </c>
      <c r="AM103" s="8">
        <f>_xlfn.IFNA(VLOOKUP(SPECIES!AU126,Sheet1!$B$9:$C$13,2,FALSE),0)*$I103</f>
        <v>0</v>
      </c>
      <c r="AN103" s="8">
        <f>_xlfn.IFNA(VLOOKUP(SPECIES!AV126,Sheet1!$B$9:$C$13,2,FALSE),0)*$I103</f>
        <v>0</v>
      </c>
      <c r="AO103" s="8">
        <f>_xlfn.IFNA(VLOOKUP(SPECIES!AW126,Sheet1!$B$9:$C$13,2,FALSE),0)*$I103</f>
        <v>0</v>
      </c>
      <c r="AP103" s="8">
        <f>_xlfn.IFNA(VLOOKUP(SPECIES!AX126,Sheet1!$B$9:$C$13,2,FALSE),0)*$I103</f>
        <v>0</v>
      </c>
      <c r="AQ103" s="8">
        <f>_xlfn.IFNA(VLOOKUP(SPECIES!AY126,Sheet1!$B$9:$C$13,2,FALSE),0)*$I103</f>
        <v>0</v>
      </c>
      <c r="AR103" s="8">
        <f>_xlfn.IFNA(VLOOKUP(SPECIES!AZ126,Sheet1!$B$9:$C$13,2,FALSE),0)*$I103</f>
        <v>0</v>
      </c>
      <c r="AS103" s="8">
        <f>_xlfn.IFNA(VLOOKUP(SPECIES!BA126,Sheet1!$B$9:$C$13,2,FALSE),0)*$I103</f>
        <v>0</v>
      </c>
      <c r="AT103" s="8">
        <f>_xlfn.IFNA(VLOOKUP(SPECIES!BB126,Sheet1!$B$9:$C$13,2,FALSE),0)*$I103</f>
        <v>0</v>
      </c>
      <c r="AU103" s="8">
        <f>_xlfn.IFNA(VLOOKUP(SPECIES!BC126,Sheet1!$B$9:$C$13,2,FALSE),0)*$I103</f>
        <v>0</v>
      </c>
      <c r="AV103" s="8">
        <f>_xlfn.IFNA(VLOOKUP(SPECIES!BD126,Sheet1!$B$9:$C$13,2,FALSE),0)*$I103</f>
        <v>0</v>
      </c>
      <c r="AW103" s="8">
        <f>_xlfn.IFNA(VLOOKUP(SPECIES!BE126,Sheet1!$B$9:$C$13,2,FALSE),0)*$I103</f>
        <v>0</v>
      </c>
      <c r="AX103" s="8">
        <f>_xlfn.IFNA(VLOOKUP(SPECIES!BF126,Sheet1!$B$9:$C$13,2,FALSE),0)*$I103</f>
        <v>0</v>
      </c>
      <c r="AY103" s="8">
        <f>_xlfn.IFNA(VLOOKUP(SPECIES!BG126,Sheet1!$B$9:$C$13,2,FALSE),0)*$I103</f>
        <v>0</v>
      </c>
      <c r="AZ103" s="8">
        <f>_xlfn.IFNA(VLOOKUP(SPECIES!BH126,Sheet1!$B$9:$C$13,2,FALSE),0)*$I103</f>
        <v>0</v>
      </c>
      <c r="BA103" s="8">
        <f>_xlfn.IFNA(VLOOKUP(SPECIES!BI126,Sheet1!$B$9:$C$13,2,FALSE),0)*$I103</f>
        <v>0</v>
      </c>
      <c r="BB103" s="8">
        <f>_xlfn.IFNA(VLOOKUP(SPECIES!BJ126,Sheet1!$B$9:$C$13,2,FALSE),0)*$I103</f>
        <v>0</v>
      </c>
      <c r="BC103" s="8">
        <f>_xlfn.IFNA(VLOOKUP(SPECIES!BK126,Sheet1!$B$9:$C$13,2,FALSE),0)*$I103</f>
        <v>0</v>
      </c>
      <c r="BD103" s="8">
        <f>_xlfn.IFNA(VLOOKUP(SPECIES!BL126,Sheet1!$B$9:$C$13,2,FALSE),0)*$I103</f>
        <v>0</v>
      </c>
      <c r="BE103" s="8">
        <f>_xlfn.IFNA(VLOOKUP(SPECIES!BM126,Sheet1!$B$9:$C$13,2,FALSE),0)*$I103</f>
        <v>0</v>
      </c>
      <c r="BF103" s="8">
        <f>_xlfn.IFNA(VLOOKUP(SPECIES!BN126,Sheet1!$B$9:$C$13,2,FALSE),0)*$I103</f>
        <v>0</v>
      </c>
      <c r="BG103" s="89">
        <f>_xlfn.IFNA(VLOOKUP(SPECIES!BO126,Sheet1!$B$9:$C$13,2,FALSE),0)*$I103</f>
        <v>0</v>
      </c>
    </row>
    <row r="104" spans="8:59">
      <c r="H104" s="130"/>
      <c r="I104" s="89">
        <f>IF(SPECIES!C127="x",9,IF(SPECIES!D127="x",3,IF(SPECIES!E127="x",1,"")))</f>
        <v>9</v>
      </c>
      <c r="J104" s="88">
        <f>_xlfn.IFNA(VLOOKUP(SPECIES!R127,Sheet1!$B$9:$C$13,2,FALSE),0)*$I104</f>
        <v>0</v>
      </c>
      <c r="K104" s="8">
        <f>_xlfn.IFNA(VLOOKUP(SPECIES!S127,Sheet1!$B$9:$C$13,2,FALSE),0)*$I104</f>
        <v>0</v>
      </c>
      <c r="L104" s="8">
        <f>_xlfn.IFNA(VLOOKUP(SPECIES!T127,Sheet1!$B$9:$C$13,2,FALSE),0)*$I104</f>
        <v>0</v>
      </c>
      <c r="M104" s="8">
        <f>_xlfn.IFNA(VLOOKUP(SPECIES!U127,Sheet1!$B$9:$C$13,2,FALSE),0)*$I104</f>
        <v>0</v>
      </c>
      <c r="N104" s="8">
        <f>_xlfn.IFNA(VLOOKUP(SPECIES!V127,Sheet1!$B$9:$C$13,2,FALSE),0)*$I104</f>
        <v>0</v>
      </c>
      <c r="O104" s="8">
        <f>_xlfn.IFNA(VLOOKUP(SPECIES!W127,Sheet1!$B$9:$C$13,2,FALSE),0)*$I104</f>
        <v>0</v>
      </c>
      <c r="P104" s="8">
        <f>_xlfn.IFNA(VLOOKUP(SPECIES!X127,Sheet1!$B$9:$C$13,2,FALSE),0)*$I104</f>
        <v>0</v>
      </c>
      <c r="Q104" s="8">
        <f>_xlfn.IFNA(VLOOKUP(SPECIES!Y127,Sheet1!$B$9:$C$13,2,FALSE),0)*$I104</f>
        <v>0</v>
      </c>
      <c r="R104" s="8">
        <f>_xlfn.IFNA(VLOOKUP(SPECIES!Z127,Sheet1!$B$9:$C$13,2,FALSE),0)*$I104</f>
        <v>0</v>
      </c>
      <c r="S104" s="8">
        <f>_xlfn.IFNA(VLOOKUP(SPECIES!AA127,Sheet1!$B$9:$C$13,2,FALSE),0)*$I104</f>
        <v>0</v>
      </c>
      <c r="T104" s="8">
        <f>_xlfn.IFNA(VLOOKUP(SPECIES!AB127,Sheet1!$B$9:$C$13,2,FALSE),0)*$I104</f>
        <v>0</v>
      </c>
      <c r="U104" s="8">
        <f>_xlfn.IFNA(VLOOKUP(SPECIES!AC127,Sheet1!$B$9:$C$13,2,FALSE),0)*$I104</f>
        <v>0</v>
      </c>
      <c r="V104" s="8">
        <f>_xlfn.IFNA(VLOOKUP(SPECIES!AD127,Sheet1!$B$9:$C$13,2,FALSE),0)*$I104</f>
        <v>0</v>
      </c>
      <c r="W104" s="8">
        <f>_xlfn.IFNA(VLOOKUP(SPECIES!AE127,Sheet1!$B$9:$C$13,2,FALSE),0)*$I104</f>
        <v>0</v>
      </c>
      <c r="X104" s="8">
        <f>_xlfn.IFNA(VLOOKUP(SPECIES!AF127,Sheet1!$B$9:$C$13,2,FALSE),0)*$I104</f>
        <v>0</v>
      </c>
      <c r="Y104" s="8">
        <f>_xlfn.IFNA(VLOOKUP(SPECIES!AG127,Sheet1!$B$9:$C$13,2,FALSE),0)*$I104</f>
        <v>0</v>
      </c>
      <c r="Z104" s="8">
        <f>_xlfn.IFNA(VLOOKUP(SPECIES!AH127,Sheet1!$B$9:$C$13,2,FALSE),0)*$I104</f>
        <v>0</v>
      </c>
      <c r="AA104" s="8">
        <f>_xlfn.IFNA(VLOOKUP(SPECIES!AI127,Sheet1!$B$9:$C$13,2,FALSE),0)*$I104</f>
        <v>0</v>
      </c>
      <c r="AB104" s="8">
        <f>_xlfn.IFNA(VLOOKUP(SPECIES!AJ127,Sheet1!$B$9:$C$13,2,FALSE),0)*$I104</f>
        <v>0</v>
      </c>
      <c r="AC104" s="8">
        <f>_xlfn.IFNA(VLOOKUP(SPECIES!AK127,Sheet1!$B$9:$C$13,2,FALSE),0)*$I104</f>
        <v>0</v>
      </c>
      <c r="AD104" s="8">
        <f>_xlfn.IFNA(VLOOKUP(SPECIES!AL127,Sheet1!$B$9:$C$13,2,FALSE),0)*$I104</f>
        <v>0</v>
      </c>
      <c r="AE104" s="8">
        <f>_xlfn.IFNA(VLOOKUP(SPECIES!AM127,Sheet1!$B$9:$C$13,2,FALSE),0)*$I104</f>
        <v>0</v>
      </c>
      <c r="AF104" s="8">
        <f>_xlfn.IFNA(VLOOKUP(SPECIES!AN127,Sheet1!$B$9:$C$13,2,FALSE),0)*$I104</f>
        <v>0</v>
      </c>
      <c r="AG104" s="8">
        <f>_xlfn.IFNA(VLOOKUP(SPECIES!AO127,Sheet1!$B$9:$C$13,2,FALSE),0)*$I104</f>
        <v>0</v>
      </c>
      <c r="AH104" s="8">
        <f>_xlfn.IFNA(VLOOKUP(SPECIES!AP127,Sheet1!$B$9:$C$13,2,FALSE),0)*$I104</f>
        <v>0</v>
      </c>
      <c r="AI104" s="8">
        <f>_xlfn.IFNA(VLOOKUP(SPECIES!AQ127,Sheet1!$B$9:$C$13,2,FALSE),0)*$I104</f>
        <v>0</v>
      </c>
      <c r="AJ104" s="8">
        <f>_xlfn.IFNA(VLOOKUP(SPECIES!AR127,Sheet1!$B$9:$C$13,2,FALSE),0)*$I104</f>
        <v>0</v>
      </c>
      <c r="AK104" s="8">
        <f>_xlfn.IFNA(VLOOKUP(SPECIES!AS127,Sheet1!$B$9:$C$13,2,FALSE),0)*$I104</f>
        <v>0</v>
      </c>
      <c r="AL104" s="8">
        <f>_xlfn.IFNA(VLOOKUP(SPECIES!AT127,Sheet1!$B$9:$C$13,2,FALSE),0)*$I104</f>
        <v>0</v>
      </c>
      <c r="AM104" s="8">
        <f>_xlfn.IFNA(VLOOKUP(SPECIES!AU127,Sheet1!$B$9:$C$13,2,FALSE),0)*$I104</f>
        <v>0</v>
      </c>
      <c r="AN104" s="8">
        <f>_xlfn.IFNA(VLOOKUP(SPECIES!AV127,Sheet1!$B$9:$C$13,2,FALSE),0)*$I104</f>
        <v>0</v>
      </c>
      <c r="AO104" s="8">
        <f>_xlfn.IFNA(VLOOKUP(SPECIES!AW127,Sheet1!$B$9:$C$13,2,FALSE),0)*$I104</f>
        <v>0</v>
      </c>
      <c r="AP104" s="8">
        <f>_xlfn.IFNA(VLOOKUP(SPECIES!AX127,Sheet1!$B$9:$C$13,2,FALSE),0)*$I104</f>
        <v>0</v>
      </c>
      <c r="AQ104" s="8">
        <f>_xlfn.IFNA(VLOOKUP(SPECIES!AY127,Sheet1!$B$9:$C$13,2,FALSE),0)*$I104</f>
        <v>0</v>
      </c>
      <c r="AR104" s="8">
        <f>_xlfn.IFNA(VLOOKUP(SPECIES!AZ127,Sheet1!$B$9:$C$13,2,FALSE),0)*$I104</f>
        <v>0</v>
      </c>
      <c r="AS104" s="8">
        <f>_xlfn.IFNA(VLOOKUP(SPECIES!BA127,Sheet1!$B$9:$C$13,2,FALSE),0)*$I104</f>
        <v>0</v>
      </c>
      <c r="AT104" s="8">
        <f>_xlfn.IFNA(VLOOKUP(SPECIES!BB127,Sheet1!$B$9:$C$13,2,FALSE),0)*$I104</f>
        <v>0</v>
      </c>
      <c r="AU104" s="8">
        <f>_xlfn.IFNA(VLOOKUP(SPECIES!BC127,Sheet1!$B$9:$C$13,2,FALSE),0)*$I104</f>
        <v>0</v>
      </c>
      <c r="AV104" s="8">
        <f>_xlfn.IFNA(VLOOKUP(SPECIES!BD127,Sheet1!$B$9:$C$13,2,FALSE),0)*$I104</f>
        <v>0</v>
      </c>
      <c r="AW104" s="8">
        <f>_xlfn.IFNA(VLOOKUP(SPECIES!BE127,Sheet1!$B$9:$C$13,2,FALSE),0)*$I104</f>
        <v>0</v>
      </c>
      <c r="AX104" s="8">
        <f>_xlfn.IFNA(VLOOKUP(SPECIES!BF127,Sheet1!$B$9:$C$13,2,FALSE),0)*$I104</f>
        <v>0</v>
      </c>
      <c r="AY104" s="8">
        <f>_xlfn.IFNA(VLOOKUP(SPECIES!BG127,Sheet1!$B$9:$C$13,2,FALSE),0)*$I104</f>
        <v>0</v>
      </c>
      <c r="AZ104" s="8">
        <f>_xlfn.IFNA(VLOOKUP(SPECIES!BH127,Sheet1!$B$9:$C$13,2,FALSE),0)*$I104</f>
        <v>0</v>
      </c>
      <c r="BA104" s="8">
        <f>_xlfn.IFNA(VLOOKUP(SPECIES!BI127,Sheet1!$B$9:$C$13,2,FALSE),0)*$I104</f>
        <v>0</v>
      </c>
      <c r="BB104" s="8">
        <f>_xlfn.IFNA(VLOOKUP(SPECIES!BJ127,Sheet1!$B$9:$C$13,2,FALSE),0)*$I104</f>
        <v>0</v>
      </c>
      <c r="BC104" s="8">
        <f>_xlfn.IFNA(VLOOKUP(SPECIES!BK127,Sheet1!$B$9:$C$13,2,FALSE),0)*$I104</f>
        <v>0</v>
      </c>
      <c r="BD104" s="8">
        <f>_xlfn.IFNA(VLOOKUP(SPECIES!BL127,Sheet1!$B$9:$C$13,2,FALSE),0)*$I104</f>
        <v>0</v>
      </c>
      <c r="BE104" s="8">
        <f>_xlfn.IFNA(VLOOKUP(SPECIES!BM127,Sheet1!$B$9:$C$13,2,FALSE),0)*$I104</f>
        <v>0</v>
      </c>
      <c r="BF104" s="8">
        <f>_xlfn.IFNA(VLOOKUP(SPECIES!BN127,Sheet1!$B$9:$C$13,2,FALSE),0)*$I104</f>
        <v>0</v>
      </c>
      <c r="BG104" s="89">
        <f>_xlfn.IFNA(VLOOKUP(SPECIES!BO127,Sheet1!$B$9:$C$13,2,FALSE),0)*$I104</f>
        <v>0</v>
      </c>
    </row>
    <row r="105" spans="8:59">
      <c r="H105" s="130"/>
      <c r="I105" s="89">
        <f>IF(SPECIES!C128="x",9,IF(SPECIES!D128="x",3,IF(SPECIES!E128="x",1,"")))</f>
        <v>1</v>
      </c>
      <c r="J105" s="88">
        <f>_xlfn.IFNA(VLOOKUP(SPECIES!R128,Sheet1!$B$9:$C$13,2,FALSE),0)*$I105</f>
        <v>0</v>
      </c>
      <c r="K105" s="8">
        <f>_xlfn.IFNA(VLOOKUP(SPECIES!S128,Sheet1!$B$9:$C$13,2,FALSE),0)*$I105</f>
        <v>0</v>
      </c>
      <c r="L105" s="8">
        <f>_xlfn.IFNA(VLOOKUP(SPECIES!T128,Sheet1!$B$9:$C$13,2,FALSE),0)*$I105</f>
        <v>0</v>
      </c>
      <c r="M105" s="8">
        <f>_xlfn.IFNA(VLOOKUP(SPECIES!U128,Sheet1!$B$9:$C$13,2,FALSE),0)*$I105</f>
        <v>0</v>
      </c>
      <c r="N105" s="8">
        <f>_xlfn.IFNA(VLOOKUP(SPECIES!V128,Sheet1!$B$9:$C$13,2,FALSE),0)*$I105</f>
        <v>0</v>
      </c>
      <c r="O105" s="8">
        <f>_xlfn.IFNA(VLOOKUP(SPECIES!W128,Sheet1!$B$9:$C$13,2,FALSE),0)*$I105</f>
        <v>0</v>
      </c>
      <c r="P105" s="8">
        <f>_xlfn.IFNA(VLOOKUP(SPECIES!X128,Sheet1!$B$9:$C$13,2,FALSE),0)*$I105</f>
        <v>0</v>
      </c>
      <c r="Q105" s="8">
        <f>_xlfn.IFNA(VLOOKUP(SPECIES!Y128,Sheet1!$B$9:$C$13,2,FALSE),0)*$I105</f>
        <v>0</v>
      </c>
      <c r="R105" s="8">
        <f>_xlfn.IFNA(VLOOKUP(SPECIES!Z128,Sheet1!$B$9:$C$13,2,FALSE),0)*$I105</f>
        <v>0</v>
      </c>
      <c r="S105" s="8">
        <f>_xlfn.IFNA(VLOOKUP(SPECIES!AA128,Sheet1!$B$9:$C$13,2,FALSE),0)*$I105</f>
        <v>0</v>
      </c>
      <c r="T105" s="8">
        <f>_xlfn.IFNA(VLOOKUP(SPECIES!AB128,Sheet1!$B$9:$C$13,2,FALSE),0)*$I105</f>
        <v>0</v>
      </c>
      <c r="U105" s="8">
        <f>_xlfn.IFNA(VLOOKUP(SPECIES!AC128,Sheet1!$B$9:$C$13,2,FALSE),0)*$I105</f>
        <v>0</v>
      </c>
      <c r="V105" s="8">
        <f>_xlfn.IFNA(VLOOKUP(SPECIES!AD128,Sheet1!$B$9:$C$13,2,FALSE),0)*$I105</f>
        <v>0</v>
      </c>
      <c r="W105" s="8">
        <f>_xlfn.IFNA(VLOOKUP(SPECIES!AE128,Sheet1!$B$9:$C$13,2,FALSE),0)*$I105</f>
        <v>0</v>
      </c>
      <c r="X105" s="8">
        <f>_xlfn.IFNA(VLOOKUP(SPECIES!AF128,Sheet1!$B$9:$C$13,2,FALSE),0)*$I105</f>
        <v>0</v>
      </c>
      <c r="Y105" s="8">
        <f>_xlfn.IFNA(VLOOKUP(SPECIES!AG128,Sheet1!$B$9:$C$13,2,FALSE),0)*$I105</f>
        <v>0</v>
      </c>
      <c r="Z105" s="8">
        <f>_xlfn.IFNA(VLOOKUP(SPECIES!AH128,Sheet1!$B$9:$C$13,2,FALSE),0)*$I105</f>
        <v>0</v>
      </c>
      <c r="AA105" s="8">
        <f>_xlfn.IFNA(VLOOKUP(SPECIES!AI128,Sheet1!$B$9:$C$13,2,FALSE),0)*$I105</f>
        <v>0</v>
      </c>
      <c r="AB105" s="8">
        <f>_xlfn.IFNA(VLOOKUP(SPECIES!AJ128,Sheet1!$B$9:$C$13,2,FALSE),0)*$I105</f>
        <v>0</v>
      </c>
      <c r="AC105" s="8">
        <f>_xlfn.IFNA(VLOOKUP(SPECIES!AK128,Sheet1!$B$9:$C$13,2,FALSE),0)*$I105</f>
        <v>0</v>
      </c>
      <c r="AD105" s="8">
        <f>_xlfn.IFNA(VLOOKUP(SPECIES!AL128,Sheet1!$B$9:$C$13,2,FALSE),0)*$I105</f>
        <v>0</v>
      </c>
      <c r="AE105" s="8">
        <f>_xlfn.IFNA(VLOOKUP(SPECIES!AM128,Sheet1!$B$9:$C$13,2,FALSE),0)*$I105</f>
        <v>0</v>
      </c>
      <c r="AF105" s="8">
        <f>_xlfn.IFNA(VLOOKUP(SPECIES!AN128,Sheet1!$B$9:$C$13,2,FALSE),0)*$I105</f>
        <v>0</v>
      </c>
      <c r="AG105" s="8">
        <f>_xlfn.IFNA(VLOOKUP(SPECIES!AO128,Sheet1!$B$9:$C$13,2,FALSE),0)*$I105</f>
        <v>0</v>
      </c>
      <c r="AH105" s="8">
        <f>_xlfn.IFNA(VLOOKUP(SPECIES!AP128,Sheet1!$B$9:$C$13,2,FALSE),0)*$I105</f>
        <v>0</v>
      </c>
      <c r="AI105" s="8">
        <f>_xlfn.IFNA(VLOOKUP(SPECIES!AQ128,Sheet1!$B$9:$C$13,2,FALSE),0)*$I105</f>
        <v>0</v>
      </c>
      <c r="AJ105" s="8">
        <f>_xlfn.IFNA(VLOOKUP(SPECIES!AR128,Sheet1!$B$9:$C$13,2,FALSE),0)*$I105</f>
        <v>0</v>
      </c>
      <c r="AK105" s="8">
        <f>_xlfn.IFNA(VLOOKUP(SPECIES!AS128,Sheet1!$B$9:$C$13,2,FALSE),0)*$I105</f>
        <v>0</v>
      </c>
      <c r="AL105" s="8">
        <f>_xlfn.IFNA(VLOOKUP(SPECIES!AT128,Sheet1!$B$9:$C$13,2,FALSE),0)*$I105</f>
        <v>0</v>
      </c>
      <c r="AM105" s="8">
        <f>_xlfn.IFNA(VLOOKUP(SPECIES!AU128,Sheet1!$B$9:$C$13,2,FALSE),0)*$I105</f>
        <v>0</v>
      </c>
      <c r="AN105" s="8">
        <f>_xlfn.IFNA(VLOOKUP(SPECIES!AV128,Sheet1!$B$9:$C$13,2,FALSE),0)*$I105</f>
        <v>0</v>
      </c>
      <c r="AO105" s="8">
        <f>_xlfn.IFNA(VLOOKUP(SPECIES!AW128,Sheet1!$B$9:$C$13,2,FALSE),0)*$I105</f>
        <v>0</v>
      </c>
      <c r="AP105" s="8">
        <f>_xlfn.IFNA(VLOOKUP(SPECIES!AX128,Sheet1!$B$9:$C$13,2,FALSE),0)*$I105</f>
        <v>0</v>
      </c>
      <c r="AQ105" s="8">
        <f>_xlfn.IFNA(VLOOKUP(SPECIES!AY128,Sheet1!$B$9:$C$13,2,FALSE),0)*$I105</f>
        <v>0</v>
      </c>
      <c r="AR105" s="8">
        <f>_xlfn.IFNA(VLOOKUP(SPECIES!AZ128,Sheet1!$B$9:$C$13,2,FALSE),0)*$I105</f>
        <v>0</v>
      </c>
      <c r="AS105" s="8">
        <f>_xlfn.IFNA(VLOOKUP(SPECIES!BA128,Sheet1!$B$9:$C$13,2,FALSE),0)*$I105</f>
        <v>0</v>
      </c>
      <c r="AT105" s="8">
        <f>_xlfn.IFNA(VLOOKUP(SPECIES!BB128,Sheet1!$B$9:$C$13,2,FALSE),0)*$I105</f>
        <v>0</v>
      </c>
      <c r="AU105" s="8">
        <f>_xlfn.IFNA(VLOOKUP(SPECIES!BC128,Sheet1!$B$9:$C$13,2,FALSE),0)*$I105</f>
        <v>0</v>
      </c>
      <c r="AV105" s="8">
        <f>_xlfn.IFNA(VLOOKUP(SPECIES!BD128,Sheet1!$B$9:$C$13,2,FALSE),0)*$I105</f>
        <v>0</v>
      </c>
      <c r="AW105" s="8">
        <f>_xlfn.IFNA(VLOOKUP(SPECIES!BE128,Sheet1!$B$9:$C$13,2,FALSE),0)*$I105</f>
        <v>0</v>
      </c>
      <c r="AX105" s="8">
        <f>_xlfn.IFNA(VLOOKUP(SPECIES!BF128,Sheet1!$B$9:$C$13,2,FALSE),0)*$I105</f>
        <v>0</v>
      </c>
      <c r="AY105" s="8">
        <f>_xlfn.IFNA(VLOOKUP(SPECIES!BG128,Sheet1!$B$9:$C$13,2,FALSE),0)*$I105</f>
        <v>0</v>
      </c>
      <c r="AZ105" s="8">
        <f>_xlfn.IFNA(VLOOKUP(SPECIES!BH128,Sheet1!$B$9:$C$13,2,FALSE),0)*$I105</f>
        <v>0</v>
      </c>
      <c r="BA105" s="8">
        <f>_xlfn.IFNA(VLOOKUP(SPECIES!BI128,Sheet1!$B$9:$C$13,2,FALSE),0)*$I105</f>
        <v>0</v>
      </c>
      <c r="BB105" s="8">
        <f>_xlfn.IFNA(VLOOKUP(SPECIES!BJ128,Sheet1!$B$9:$C$13,2,FALSE),0)*$I105</f>
        <v>0</v>
      </c>
      <c r="BC105" s="8">
        <f>_xlfn.IFNA(VLOOKUP(SPECIES!BK128,Sheet1!$B$9:$C$13,2,FALSE),0)*$I105</f>
        <v>0</v>
      </c>
      <c r="BD105" s="8">
        <f>_xlfn.IFNA(VLOOKUP(SPECIES!BL128,Sheet1!$B$9:$C$13,2,FALSE),0)*$I105</f>
        <v>0</v>
      </c>
      <c r="BE105" s="8">
        <f>_xlfn.IFNA(VLOOKUP(SPECIES!BM128,Sheet1!$B$9:$C$13,2,FALSE),0)*$I105</f>
        <v>0</v>
      </c>
      <c r="BF105" s="8">
        <f>_xlfn.IFNA(VLOOKUP(SPECIES!BN128,Sheet1!$B$9:$C$13,2,FALSE),0)*$I105</f>
        <v>0</v>
      </c>
      <c r="BG105" s="89">
        <f>_xlfn.IFNA(VLOOKUP(SPECIES!BO128,Sheet1!$B$9:$C$13,2,FALSE),0)*$I105</f>
        <v>0</v>
      </c>
    </row>
    <row r="106" spans="8:59">
      <c r="H106" s="130"/>
      <c r="I106" s="89" t="str">
        <f>IF(SPECIES!C129="x",9,IF(SPECIES!D129="x",3,IF(SPECIES!E129="x",1,"")))</f>
        <v/>
      </c>
      <c r="J106" s="88" t="e">
        <f>_xlfn.IFNA(VLOOKUP(SPECIES!R129,Sheet1!$B$9:$C$13,2,FALSE),0)*$I106</f>
        <v>#VALUE!</v>
      </c>
      <c r="K106" s="8" t="e">
        <f>_xlfn.IFNA(VLOOKUP(SPECIES!S129,Sheet1!$B$9:$C$13,2,FALSE),0)*$I106</f>
        <v>#VALUE!</v>
      </c>
      <c r="L106" s="8" t="e">
        <f>_xlfn.IFNA(VLOOKUP(SPECIES!T129,Sheet1!$B$9:$C$13,2,FALSE),0)*$I106</f>
        <v>#VALUE!</v>
      </c>
      <c r="M106" s="8" t="e">
        <f>_xlfn.IFNA(VLOOKUP(SPECIES!U129,Sheet1!$B$9:$C$13,2,FALSE),0)*$I106</f>
        <v>#VALUE!</v>
      </c>
      <c r="N106" s="8" t="e">
        <f>_xlfn.IFNA(VLOOKUP(SPECIES!V129,Sheet1!$B$9:$C$13,2,FALSE),0)*$I106</f>
        <v>#VALUE!</v>
      </c>
      <c r="O106" s="8" t="e">
        <f>_xlfn.IFNA(VLOOKUP(SPECIES!W129,Sheet1!$B$9:$C$13,2,FALSE),0)*$I106</f>
        <v>#VALUE!</v>
      </c>
      <c r="P106" s="8" t="e">
        <f>_xlfn.IFNA(VLOOKUP(SPECIES!X129,Sheet1!$B$9:$C$13,2,FALSE),0)*$I106</f>
        <v>#VALUE!</v>
      </c>
      <c r="Q106" s="8" t="e">
        <f>_xlfn.IFNA(VLOOKUP(SPECIES!Y129,Sheet1!$B$9:$C$13,2,FALSE),0)*$I106</f>
        <v>#VALUE!</v>
      </c>
      <c r="R106" s="8" t="e">
        <f>_xlfn.IFNA(VLOOKUP(SPECIES!Z129,Sheet1!$B$9:$C$13,2,FALSE),0)*$I106</f>
        <v>#VALUE!</v>
      </c>
      <c r="S106" s="8" t="e">
        <f>_xlfn.IFNA(VLOOKUP(SPECIES!AA129,Sheet1!$B$9:$C$13,2,FALSE),0)*$I106</f>
        <v>#VALUE!</v>
      </c>
      <c r="T106" s="8" t="e">
        <f>_xlfn.IFNA(VLOOKUP(SPECIES!AB129,Sheet1!$B$9:$C$13,2,FALSE),0)*$I106</f>
        <v>#VALUE!</v>
      </c>
      <c r="U106" s="8" t="e">
        <f>_xlfn.IFNA(VLOOKUP(SPECIES!AC129,Sheet1!$B$9:$C$13,2,FALSE),0)*$I106</f>
        <v>#VALUE!</v>
      </c>
      <c r="V106" s="8" t="e">
        <f>_xlfn.IFNA(VLOOKUP(SPECIES!AD129,Sheet1!$B$9:$C$13,2,FALSE),0)*$I106</f>
        <v>#VALUE!</v>
      </c>
      <c r="W106" s="8" t="e">
        <f>_xlfn.IFNA(VLOOKUP(SPECIES!AE129,Sheet1!$B$9:$C$13,2,FALSE),0)*$I106</f>
        <v>#VALUE!</v>
      </c>
      <c r="X106" s="8" t="e">
        <f>_xlfn.IFNA(VLOOKUP(SPECIES!AF129,Sheet1!$B$9:$C$13,2,FALSE),0)*$I106</f>
        <v>#VALUE!</v>
      </c>
      <c r="Y106" s="8" t="e">
        <f>_xlfn.IFNA(VLOOKUP(SPECIES!AG129,Sheet1!$B$9:$C$13,2,FALSE),0)*$I106</f>
        <v>#VALUE!</v>
      </c>
      <c r="Z106" s="8" t="e">
        <f>_xlfn.IFNA(VLOOKUP(SPECIES!AH129,Sheet1!$B$9:$C$13,2,FALSE),0)*$I106</f>
        <v>#VALUE!</v>
      </c>
      <c r="AA106" s="8" t="e">
        <f>_xlfn.IFNA(VLOOKUP(SPECIES!AI129,Sheet1!$B$9:$C$13,2,FALSE),0)*$I106</f>
        <v>#VALUE!</v>
      </c>
      <c r="AB106" s="8" t="e">
        <f>_xlfn.IFNA(VLOOKUP(SPECIES!AJ129,Sheet1!$B$9:$C$13,2,FALSE),0)*$I106</f>
        <v>#VALUE!</v>
      </c>
      <c r="AC106" s="8" t="e">
        <f>_xlfn.IFNA(VLOOKUP(SPECIES!AK129,Sheet1!$B$9:$C$13,2,FALSE),0)*$I106</f>
        <v>#VALUE!</v>
      </c>
      <c r="AD106" s="8" t="e">
        <f>_xlfn.IFNA(VLOOKUP(SPECIES!AL129,Sheet1!$B$9:$C$13,2,FALSE),0)*$I106</f>
        <v>#VALUE!</v>
      </c>
      <c r="AE106" s="8" t="e">
        <f>_xlfn.IFNA(VLOOKUP(SPECIES!AM129,Sheet1!$B$9:$C$13,2,FALSE),0)*$I106</f>
        <v>#VALUE!</v>
      </c>
      <c r="AF106" s="8" t="e">
        <f>_xlfn.IFNA(VLOOKUP(SPECIES!AN129,Sheet1!$B$9:$C$13,2,FALSE),0)*$I106</f>
        <v>#VALUE!</v>
      </c>
      <c r="AG106" s="8" t="e">
        <f>_xlfn.IFNA(VLOOKUP(SPECIES!AO129,Sheet1!$B$9:$C$13,2,FALSE),0)*$I106</f>
        <v>#VALUE!</v>
      </c>
      <c r="AH106" s="8" t="e">
        <f>_xlfn.IFNA(VLOOKUP(SPECIES!AP129,Sheet1!$B$9:$C$13,2,FALSE),0)*$I106</f>
        <v>#VALUE!</v>
      </c>
      <c r="AI106" s="8" t="e">
        <f>_xlfn.IFNA(VLOOKUP(SPECIES!AQ129,Sheet1!$B$9:$C$13,2,FALSE),0)*$I106</f>
        <v>#VALUE!</v>
      </c>
      <c r="AJ106" s="8" t="e">
        <f>_xlfn.IFNA(VLOOKUP(SPECIES!AR129,Sheet1!$B$9:$C$13,2,FALSE),0)*$I106</f>
        <v>#VALUE!</v>
      </c>
      <c r="AK106" s="8" t="e">
        <f>_xlfn.IFNA(VLOOKUP(SPECIES!AS129,Sheet1!$B$9:$C$13,2,FALSE),0)*$I106</f>
        <v>#VALUE!</v>
      </c>
      <c r="AL106" s="8" t="e">
        <f>_xlfn.IFNA(VLOOKUP(SPECIES!AT129,Sheet1!$B$9:$C$13,2,FALSE),0)*$I106</f>
        <v>#VALUE!</v>
      </c>
      <c r="AM106" s="8" t="e">
        <f>_xlfn.IFNA(VLOOKUP(SPECIES!AU129,Sheet1!$B$9:$C$13,2,FALSE),0)*$I106</f>
        <v>#VALUE!</v>
      </c>
      <c r="AN106" s="8" t="e">
        <f>_xlfn.IFNA(VLOOKUP(SPECIES!AV129,Sheet1!$B$9:$C$13,2,FALSE),0)*$I106</f>
        <v>#VALUE!</v>
      </c>
      <c r="AO106" s="8" t="e">
        <f>_xlfn.IFNA(VLOOKUP(SPECIES!AW129,Sheet1!$B$9:$C$13,2,FALSE),0)*$I106</f>
        <v>#VALUE!</v>
      </c>
      <c r="AP106" s="8" t="e">
        <f>_xlfn.IFNA(VLOOKUP(SPECIES!AX129,Sheet1!$B$9:$C$13,2,FALSE),0)*$I106</f>
        <v>#VALUE!</v>
      </c>
      <c r="AQ106" s="8" t="e">
        <f>_xlfn.IFNA(VLOOKUP(SPECIES!AY129,Sheet1!$B$9:$C$13,2,FALSE),0)*$I106</f>
        <v>#VALUE!</v>
      </c>
      <c r="AR106" s="8" t="e">
        <f>_xlfn.IFNA(VLOOKUP(SPECIES!AZ129,Sheet1!$B$9:$C$13,2,FALSE),0)*$I106</f>
        <v>#VALUE!</v>
      </c>
      <c r="AS106" s="8" t="e">
        <f>_xlfn.IFNA(VLOOKUP(SPECIES!BA129,Sheet1!$B$9:$C$13,2,FALSE),0)*$I106</f>
        <v>#VALUE!</v>
      </c>
      <c r="AT106" s="8" t="e">
        <f>_xlfn.IFNA(VLOOKUP(SPECIES!BB129,Sheet1!$B$9:$C$13,2,FALSE),0)*$I106</f>
        <v>#VALUE!</v>
      </c>
      <c r="AU106" s="8" t="e">
        <f>_xlfn.IFNA(VLOOKUP(SPECIES!BC129,Sheet1!$B$9:$C$13,2,FALSE),0)*$I106</f>
        <v>#VALUE!</v>
      </c>
      <c r="AV106" s="8" t="e">
        <f>_xlfn.IFNA(VLOOKUP(SPECIES!BD129,Sheet1!$B$9:$C$13,2,FALSE),0)*$I106</f>
        <v>#VALUE!</v>
      </c>
      <c r="AW106" s="8" t="e">
        <f>_xlfn.IFNA(VLOOKUP(SPECIES!BE129,Sheet1!$B$9:$C$13,2,FALSE),0)*$I106</f>
        <v>#VALUE!</v>
      </c>
      <c r="AX106" s="8" t="e">
        <f>_xlfn.IFNA(VLOOKUP(SPECIES!BF129,Sheet1!$B$9:$C$13,2,FALSE),0)*$I106</f>
        <v>#VALUE!</v>
      </c>
      <c r="AY106" s="8" t="e">
        <f>_xlfn.IFNA(VLOOKUP(SPECIES!BG129,Sheet1!$B$9:$C$13,2,FALSE),0)*$I106</f>
        <v>#VALUE!</v>
      </c>
      <c r="AZ106" s="8" t="e">
        <f>_xlfn.IFNA(VLOOKUP(SPECIES!BH129,Sheet1!$B$9:$C$13,2,FALSE),0)*$I106</f>
        <v>#VALUE!</v>
      </c>
      <c r="BA106" s="8" t="e">
        <f>_xlfn.IFNA(VLOOKUP(SPECIES!BI129,Sheet1!$B$9:$C$13,2,FALSE),0)*$I106</f>
        <v>#VALUE!</v>
      </c>
      <c r="BB106" s="8" t="e">
        <f>_xlfn.IFNA(VLOOKUP(SPECIES!BJ129,Sheet1!$B$9:$C$13,2,FALSE),0)*$I106</f>
        <v>#VALUE!</v>
      </c>
      <c r="BC106" s="8" t="e">
        <f>_xlfn.IFNA(VLOOKUP(SPECIES!BK129,Sheet1!$B$9:$C$13,2,FALSE),0)*$I106</f>
        <v>#VALUE!</v>
      </c>
      <c r="BD106" s="8" t="e">
        <f>_xlfn.IFNA(VLOOKUP(SPECIES!BL129,Sheet1!$B$9:$C$13,2,FALSE),0)*$I106</f>
        <v>#VALUE!</v>
      </c>
      <c r="BE106" s="8" t="e">
        <f>_xlfn.IFNA(VLOOKUP(SPECIES!BM129,Sheet1!$B$9:$C$13,2,FALSE),0)*$I106</f>
        <v>#VALUE!</v>
      </c>
      <c r="BF106" s="8" t="e">
        <f>_xlfn.IFNA(VLOOKUP(SPECIES!BN129,Sheet1!$B$9:$C$13,2,FALSE),0)*$I106</f>
        <v>#VALUE!</v>
      </c>
      <c r="BG106" s="89" t="e">
        <f>_xlfn.IFNA(VLOOKUP(SPECIES!BO129,Sheet1!$B$9:$C$13,2,FALSE),0)*$I106</f>
        <v>#VALUE!</v>
      </c>
    </row>
    <row r="107" spans="8:59">
      <c r="H107" s="130"/>
      <c r="I107" s="89" t="str">
        <f>IF(SPECIES!C130="x",9,IF(SPECIES!D130="x",3,IF(SPECIES!E130="x",1,"")))</f>
        <v/>
      </c>
      <c r="J107" s="88" t="e">
        <f>_xlfn.IFNA(VLOOKUP(SPECIES!R130,Sheet1!$B$9:$C$13,2,FALSE),0)*$I107</f>
        <v>#VALUE!</v>
      </c>
      <c r="K107" s="8" t="e">
        <f>_xlfn.IFNA(VLOOKUP(SPECIES!S130,Sheet1!$B$9:$C$13,2,FALSE),0)*$I107</f>
        <v>#VALUE!</v>
      </c>
      <c r="L107" s="8" t="e">
        <f>_xlfn.IFNA(VLOOKUP(SPECIES!T130,Sheet1!$B$9:$C$13,2,FALSE),0)*$I107</f>
        <v>#VALUE!</v>
      </c>
      <c r="M107" s="8" t="e">
        <f>_xlfn.IFNA(VLOOKUP(SPECIES!U130,Sheet1!$B$9:$C$13,2,FALSE),0)*$I107</f>
        <v>#VALUE!</v>
      </c>
      <c r="N107" s="8" t="e">
        <f>_xlfn.IFNA(VLOOKUP(SPECIES!V130,Sheet1!$B$9:$C$13,2,FALSE),0)*$I107</f>
        <v>#VALUE!</v>
      </c>
      <c r="O107" s="8" t="e">
        <f>_xlfn.IFNA(VLOOKUP(SPECIES!W130,Sheet1!$B$9:$C$13,2,FALSE),0)*$I107</f>
        <v>#VALUE!</v>
      </c>
      <c r="P107" s="8" t="e">
        <f>_xlfn.IFNA(VLOOKUP(SPECIES!X130,Sheet1!$B$9:$C$13,2,FALSE),0)*$I107</f>
        <v>#VALUE!</v>
      </c>
      <c r="Q107" s="8" t="e">
        <f>_xlfn.IFNA(VLOOKUP(SPECIES!Y130,Sheet1!$B$9:$C$13,2,FALSE),0)*$I107</f>
        <v>#VALUE!</v>
      </c>
      <c r="R107" s="8" t="e">
        <f>_xlfn.IFNA(VLOOKUP(SPECIES!Z130,Sheet1!$B$9:$C$13,2,FALSE),0)*$I107</f>
        <v>#VALUE!</v>
      </c>
      <c r="S107" s="8" t="e">
        <f>_xlfn.IFNA(VLOOKUP(SPECIES!AA130,Sheet1!$B$9:$C$13,2,FALSE),0)*$I107</f>
        <v>#VALUE!</v>
      </c>
      <c r="T107" s="8" t="e">
        <f>_xlfn.IFNA(VLOOKUP(SPECIES!AB130,Sheet1!$B$9:$C$13,2,FALSE),0)*$I107</f>
        <v>#VALUE!</v>
      </c>
      <c r="U107" s="8" t="e">
        <f>_xlfn.IFNA(VLOOKUP(SPECIES!AC130,Sheet1!$B$9:$C$13,2,FALSE),0)*$I107</f>
        <v>#VALUE!</v>
      </c>
      <c r="V107" s="8" t="e">
        <f>_xlfn.IFNA(VLOOKUP(SPECIES!AD130,Sheet1!$B$9:$C$13,2,FALSE),0)*$I107</f>
        <v>#VALUE!</v>
      </c>
      <c r="W107" s="8" t="e">
        <f>_xlfn.IFNA(VLOOKUP(SPECIES!AE130,Sheet1!$B$9:$C$13,2,FALSE),0)*$I107</f>
        <v>#VALUE!</v>
      </c>
      <c r="X107" s="8" t="e">
        <f>_xlfn.IFNA(VLOOKUP(SPECIES!AF130,Sheet1!$B$9:$C$13,2,FALSE),0)*$I107</f>
        <v>#VALUE!</v>
      </c>
      <c r="Y107" s="8" t="e">
        <f>_xlfn.IFNA(VLOOKUP(SPECIES!AG130,Sheet1!$B$9:$C$13,2,FALSE),0)*$I107</f>
        <v>#VALUE!</v>
      </c>
      <c r="Z107" s="8" t="e">
        <f>_xlfn.IFNA(VLOOKUP(SPECIES!AH130,Sheet1!$B$9:$C$13,2,FALSE),0)*$I107</f>
        <v>#VALUE!</v>
      </c>
      <c r="AA107" s="8" t="e">
        <f>_xlfn.IFNA(VLOOKUP(SPECIES!AI130,Sheet1!$B$9:$C$13,2,FALSE),0)*$I107</f>
        <v>#VALUE!</v>
      </c>
      <c r="AB107" s="8" t="e">
        <f>_xlfn.IFNA(VLOOKUP(SPECIES!AJ130,Sheet1!$B$9:$C$13,2,FALSE),0)*$I107</f>
        <v>#VALUE!</v>
      </c>
      <c r="AC107" s="8" t="e">
        <f>_xlfn.IFNA(VLOOKUP(SPECIES!AK130,Sheet1!$B$9:$C$13,2,FALSE),0)*$I107</f>
        <v>#VALUE!</v>
      </c>
      <c r="AD107" s="8" t="e">
        <f>_xlfn.IFNA(VLOOKUP(SPECIES!AL130,Sheet1!$B$9:$C$13,2,FALSE),0)*$I107</f>
        <v>#VALUE!</v>
      </c>
      <c r="AE107" s="8" t="e">
        <f>_xlfn.IFNA(VLOOKUP(SPECIES!AM130,Sheet1!$B$9:$C$13,2,FALSE),0)*$I107</f>
        <v>#VALUE!</v>
      </c>
      <c r="AF107" s="8" t="e">
        <f>_xlfn.IFNA(VLOOKUP(SPECIES!AN130,Sheet1!$B$9:$C$13,2,FALSE),0)*$I107</f>
        <v>#VALUE!</v>
      </c>
      <c r="AG107" s="8" t="e">
        <f>_xlfn.IFNA(VLOOKUP(SPECIES!AO130,Sheet1!$B$9:$C$13,2,FALSE),0)*$I107</f>
        <v>#VALUE!</v>
      </c>
      <c r="AH107" s="8" t="e">
        <f>_xlfn.IFNA(VLOOKUP(SPECIES!AP130,Sheet1!$B$9:$C$13,2,FALSE),0)*$I107</f>
        <v>#VALUE!</v>
      </c>
      <c r="AI107" s="8" t="e">
        <f>_xlfn.IFNA(VLOOKUP(SPECIES!AQ130,Sheet1!$B$9:$C$13,2,FALSE),0)*$I107</f>
        <v>#VALUE!</v>
      </c>
      <c r="AJ107" s="8" t="e">
        <f>_xlfn.IFNA(VLOOKUP(SPECIES!AR130,Sheet1!$B$9:$C$13,2,FALSE),0)*$I107</f>
        <v>#VALUE!</v>
      </c>
      <c r="AK107" s="8" t="e">
        <f>_xlfn.IFNA(VLOOKUP(SPECIES!AS130,Sheet1!$B$9:$C$13,2,FALSE),0)*$I107</f>
        <v>#VALUE!</v>
      </c>
      <c r="AL107" s="8" t="e">
        <f>_xlfn.IFNA(VLOOKUP(SPECIES!AT130,Sheet1!$B$9:$C$13,2,FALSE),0)*$I107</f>
        <v>#VALUE!</v>
      </c>
      <c r="AM107" s="8" t="e">
        <f>_xlfn.IFNA(VLOOKUP(SPECIES!AU130,Sheet1!$B$9:$C$13,2,FALSE),0)*$I107</f>
        <v>#VALUE!</v>
      </c>
      <c r="AN107" s="8" t="e">
        <f>_xlfn.IFNA(VLOOKUP(SPECIES!AV130,Sheet1!$B$9:$C$13,2,FALSE),0)*$I107</f>
        <v>#VALUE!</v>
      </c>
      <c r="AO107" s="8" t="e">
        <f>_xlfn.IFNA(VLOOKUP(SPECIES!AW130,Sheet1!$B$9:$C$13,2,FALSE),0)*$I107</f>
        <v>#VALUE!</v>
      </c>
      <c r="AP107" s="8" t="e">
        <f>_xlfn.IFNA(VLOOKUP(SPECIES!AX130,Sheet1!$B$9:$C$13,2,FALSE),0)*$I107</f>
        <v>#VALUE!</v>
      </c>
      <c r="AQ107" s="8" t="e">
        <f>_xlfn.IFNA(VLOOKUP(SPECIES!AY130,Sheet1!$B$9:$C$13,2,FALSE),0)*$I107</f>
        <v>#VALUE!</v>
      </c>
      <c r="AR107" s="8" t="e">
        <f>_xlfn.IFNA(VLOOKUP(SPECIES!AZ130,Sheet1!$B$9:$C$13,2,FALSE),0)*$I107</f>
        <v>#VALUE!</v>
      </c>
      <c r="AS107" s="8" t="e">
        <f>_xlfn.IFNA(VLOOKUP(SPECIES!BA130,Sheet1!$B$9:$C$13,2,FALSE),0)*$I107</f>
        <v>#VALUE!</v>
      </c>
      <c r="AT107" s="8" t="e">
        <f>_xlfn.IFNA(VLOOKUP(SPECIES!BB130,Sheet1!$B$9:$C$13,2,FALSE),0)*$I107</f>
        <v>#VALUE!</v>
      </c>
      <c r="AU107" s="8" t="e">
        <f>_xlfn.IFNA(VLOOKUP(SPECIES!BC130,Sheet1!$B$9:$C$13,2,FALSE),0)*$I107</f>
        <v>#VALUE!</v>
      </c>
      <c r="AV107" s="8" t="e">
        <f>_xlfn.IFNA(VLOOKUP(SPECIES!BD130,Sheet1!$B$9:$C$13,2,FALSE),0)*$I107</f>
        <v>#VALUE!</v>
      </c>
      <c r="AW107" s="8" t="e">
        <f>_xlfn.IFNA(VLOOKUP(SPECIES!BE130,Sheet1!$B$9:$C$13,2,FALSE),0)*$I107</f>
        <v>#VALUE!</v>
      </c>
      <c r="AX107" s="8" t="e">
        <f>_xlfn.IFNA(VLOOKUP(SPECIES!BF130,Sheet1!$B$9:$C$13,2,FALSE),0)*$I107</f>
        <v>#VALUE!</v>
      </c>
      <c r="AY107" s="8" t="e">
        <f>_xlfn.IFNA(VLOOKUP(SPECIES!BG130,Sheet1!$B$9:$C$13,2,FALSE),0)*$I107</f>
        <v>#VALUE!</v>
      </c>
      <c r="AZ107" s="8" t="e">
        <f>_xlfn.IFNA(VLOOKUP(SPECIES!BH130,Sheet1!$B$9:$C$13,2,FALSE),0)*$I107</f>
        <v>#VALUE!</v>
      </c>
      <c r="BA107" s="8" t="e">
        <f>_xlfn.IFNA(VLOOKUP(SPECIES!BI130,Sheet1!$B$9:$C$13,2,FALSE),0)*$I107</f>
        <v>#VALUE!</v>
      </c>
      <c r="BB107" s="8" t="e">
        <f>_xlfn.IFNA(VLOOKUP(SPECIES!BJ130,Sheet1!$B$9:$C$13,2,FALSE),0)*$I107</f>
        <v>#VALUE!</v>
      </c>
      <c r="BC107" s="8" t="e">
        <f>_xlfn.IFNA(VLOOKUP(SPECIES!BK130,Sheet1!$B$9:$C$13,2,FALSE),0)*$I107</f>
        <v>#VALUE!</v>
      </c>
      <c r="BD107" s="8" t="e">
        <f>_xlfn.IFNA(VLOOKUP(SPECIES!BL130,Sheet1!$B$9:$C$13,2,FALSE),0)*$I107</f>
        <v>#VALUE!</v>
      </c>
      <c r="BE107" s="8" t="e">
        <f>_xlfn.IFNA(VLOOKUP(SPECIES!BM130,Sheet1!$B$9:$C$13,2,FALSE),0)*$I107</f>
        <v>#VALUE!</v>
      </c>
      <c r="BF107" s="8" t="e">
        <f>_xlfn.IFNA(VLOOKUP(SPECIES!BN130,Sheet1!$B$9:$C$13,2,FALSE),0)*$I107</f>
        <v>#VALUE!</v>
      </c>
      <c r="BG107" s="89" t="e">
        <f>_xlfn.IFNA(VLOOKUP(SPECIES!BO130,Sheet1!$B$9:$C$13,2,FALSE),0)*$I107</f>
        <v>#VALUE!</v>
      </c>
    </row>
    <row r="108" spans="8:59">
      <c r="H108" s="130"/>
      <c r="I108" s="89" t="str">
        <f>IF(SPECIES!C131="x",9,IF(SPECIES!D131="x",3,IF(SPECIES!E131="x",1,"")))</f>
        <v/>
      </c>
      <c r="J108" s="88" t="e">
        <f>_xlfn.IFNA(VLOOKUP(SPECIES!R131,Sheet1!$B$9:$C$13,2,FALSE),0)*$I108</f>
        <v>#VALUE!</v>
      </c>
      <c r="K108" s="8" t="e">
        <f>_xlfn.IFNA(VLOOKUP(SPECIES!S131,Sheet1!$B$9:$C$13,2,FALSE),0)*$I108</f>
        <v>#VALUE!</v>
      </c>
      <c r="L108" s="8" t="e">
        <f>_xlfn.IFNA(VLOOKUP(SPECIES!T131,Sheet1!$B$9:$C$13,2,FALSE),0)*$I108</f>
        <v>#VALUE!</v>
      </c>
      <c r="M108" s="8" t="e">
        <f>_xlfn.IFNA(VLOOKUP(SPECIES!U131,Sheet1!$B$9:$C$13,2,FALSE),0)*$I108</f>
        <v>#VALUE!</v>
      </c>
      <c r="N108" s="8" t="e">
        <f>_xlfn.IFNA(VLOOKUP(SPECIES!V131,Sheet1!$B$9:$C$13,2,FALSE),0)*$I108</f>
        <v>#VALUE!</v>
      </c>
      <c r="O108" s="8" t="e">
        <f>_xlfn.IFNA(VLOOKUP(SPECIES!W131,Sheet1!$B$9:$C$13,2,FALSE),0)*$I108</f>
        <v>#VALUE!</v>
      </c>
      <c r="P108" s="8" t="e">
        <f>_xlfn.IFNA(VLOOKUP(SPECIES!X131,Sheet1!$B$9:$C$13,2,FALSE),0)*$I108</f>
        <v>#VALUE!</v>
      </c>
      <c r="Q108" s="8" t="e">
        <f>_xlfn.IFNA(VLOOKUP(SPECIES!Y131,Sheet1!$B$9:$C$13,2,FALSE),0)*$I108</f>
        <v>#VALUE!</v>
      </c>
      <c r="R108" s="8" t="e">
        <f>_xlfn.IFNA(VLOOKUP(SPECIES!Z131,Sheet1!$B$9:$C$13,2,FALSE),0)*$I108</f>
        <v>#VALUE!</v>
      </c>
      <c r="S108" s="8" t="e">
        <f>_xlfn.IFNA(VLOOKUP(SPECIES!AA131,Sheet1!$B$9:$C$13,2,FALSE),0)*$I108</f>
        <v>#VALUE!</v>
      </c>
      <c r="T108" s="8" t="e">
        <f>_xlfn.IFNA(VLOOKUP(SPECIES!AB131,Sheet1!$B$9:$C$13,2,FALSE),0)*$I108</f>
        <v>#VALUE!</v>
      </c>
      <c r="U108" s="8" t="e">
        <f>_xlfn.IFNA(VLOOKUP(SPECIES!AC131,Sheet1!$B$9:$C$13,2,FALSE),0)*$I108</f>
        <v>#VALUE!</v>
      </c>
      <c r="V108" s="8" t="e">
        <f>_xlfn.IFNA(VLOOKUP(SPECIES!AD131,Sheet1!$B$9:$C$13,2,FALSE),0)*$I108</f>
        <v>#VALUE!</v>
      </c>
      <c r="W108" s="8" t="e">
        <f>_xlfn.IFNA(VLOOKUP(SPECIES!AE131,Sheet1!$B$9:$C$13,2,FALSE),0)*$I108</f>
        <v>#VALUE!</v>
      </c>
      <c r="X108" s="8" t="e">
        <f>_xlfn.IFNA(VLOOKUP(SPECIES!AF131,Sheet1!$B$9:$C$13,2,FALSE),0)*$I108</f>
        <v>#VALUE!</v>
      </c>
      <c r="Y108" s="8" t="e">
        <f>_xlfn.IFNA(VLOOKUP(SPECIES!AG131,Sheet1!$B$9:$C$13,2,FALSE),0)*$I108</f>
        <v>#VALUE!</v>
      </c>
      <c r="Z108" s="8" t="e">
        <f>_xlfn.IFNA(VLOOKUP(SPECIES!AH131,Sheet1!$B$9:$C$13,2,FALSE),0)*$I108</f>
        <v>#VALUE!</v>
      </c>
      <c r="AA108" s="8" t="e">
        <f>_xlfn.IFNA(VLOOKUP(SPECIES!AI131,Sheet1!$B$9:$C$13,2,FALSE),0)*$I108</f>
        <v>#VALUE!</v>
      </c>
      <c r="AB108" s="8" t="e">
        <f>_xlfn.IFNA(VLOOKUP(SPECIES!AJ131,Sheet1!$B$9:$C$13,2,FALSE),0)*$I108</f>
        <v>#VALUE!</v>
      </c>
      <c r="AC108" s="8" t="e">
        <f>_xlfn.IFNA(VLOOKUP(SPECIES!AK131,Sheet1!$B$9:$C$13,2,FALSE),0)*$I108</f>
        <v>#VALUE!</v>
      </c>
      <c r="AD108" s="8" t="e">
        <f>_xlfn.IFNA(VLOOKUP(SPECIES!AL131,Sheet1!$B$9:$C$13,2,FALSE),0)*$I108</f>
        <v>#VALUE!</v>
      </c>
      <c r="AE108" s="8" t="e">
        <f>_xlfn.IFNA(VLOOKUP(SPECIES!AM131,Sheet1!$B$9:$C$13,2,FALSE),0)*$I108</f>
        <v>#VALUE!</v>
      </c>
      <c r="AF108" s="8" t="e">
        <f>_xlfn.IFNA(VLOOKUP(SPECIES!AN131,Sheet1!$B$9:$C$13,2,FALSE),0)*$I108</f>
        <v>#VALUE!</v>
      </c>
      <c r="AG108" s="8" t="e">
        <f>_xlfn.IFNA(VLOOKUP(SPECIES!AO131,Sheet1!$B$9:$C$13,2,FALSE),0)*$I108</f>
        <v>#VALUE!</v>
      </c>
      <c r="AH108" s="8" t="e">
        <f>_xlfn.IFNA(VLOOKUP(SPECIES!AP131,Sheet1!$B$9:$C$13,2,FALSE),0)*$I108</f>
        <v>#VALUE!</v>
      </c>
      <c r="AI108" s="8" t="e">
        <f>_xlfn.IFNA(VLOOKUP(SPECIES!AQ131,Sheet1!$B$9:$C$13,2,FALSE),0)*$I108</f>
        <v>#VALUE!</v>
      </c>
      <c r="AJ108" s="8" t="e">
        <f>_xlfn.IFNA(VLOOKUP(SPECIES!AR131,Sheet1!$B$9:$C$13,2,FALSE),0)*$I108</f>
        <v>#VALUE!</v>
      </c>
      <c r="AK108" s="8" t="e">
        <f>_xlfn.IFNA(VLOOKUP(SPECIES!AS131,Sheet1!$B$9:$C$13,2,FALSE),0)*$I108</f>
        <v>#VALUE!</v>
      </c>
      <c r="AL108" s="8" t="e">
        <f>_xlfn.IFNA(VLOOKUP(SPECIES!AT131,Sheet1!$B$9:$C$13,2,FALSE),0)*$I108</f>
        <v>#VALUE!</v>
      </c>
      <c r="AM108" s="8" t="e">
        <f>_xlfn.IFNA(VLOOKUP(SPECIES!AU131,Sheet1!$B$9:$C$13,2,FALSE),0)*$I108</f>
        <v>#VALUE!</v>
      </c>
      <c r="AN108" s="8" t="e">
        <f>_xlfn.IFNA(VLOOKUP(SPECIES!AV131,Sheet1!$B$9:$C$13,2,FALSE),0)*$I108</f>
        <v>#VALUE!</v>
      </c>
      <c r="AO108" s="8" t="e">
        <f>_xlfn.IFNA(VLOOKUP(SPECIES!AW131,Sheet1!$B$9:$C$13,2,FALSE),0)*$I108</f>
        <v>#VALUE!</v>
      </c>
      <c r="AP108" s="8" t="e">
        <f>_xlfn.IFNA(VLOOKUP(SPECIES!AX131,Sheet1!$B$9:$C$13,2,FALSE),0)*$I108</f>
        <v>#VALUE!</v>
      </c>
      <c r="AQ108" s="8" t="e">
        <f>_xlfn.IFNA(VLOOKUP(SPECIES!AY131,Sheet1!$B$9:$C$13,2,FALSE),0)*$I108</f>
        <v>#VALUE!</v>
      </c>
      <c r="AR108" s="8" t="e">
        <f>_xlfn.IFNA(VLOOKUP(SPECIES!AZ131,Sheet1!$B$9:$C$13,2,FALSE),0)*$I108</f>
        <v>#VALUE!</v>
      </c>
      <c r="AS108" s="8" t="e">
        <f>_xlfn.IFNA(VLOOKUP(SPECIES!BA131,Sheet1!$B$9:$C$13,2,FALSE),0)*$I108</f>
        <v>#VALUE!</v>
      </c>
      <c r="AT108" s="8" t="e">
        <f>_xlfn.IFNA(VLOOKUP(SPECIES!BB131,Sheet1!$B$9:$C$13,2,FALSE),0)*$I108</f>
        <v>#VALUE!</v>
      </c>
      <c r="AU108" s="8" t="e">
        <f>_xlfn.IFNA(VLOOKUP(SPECIES!BC131,Sheet1!$B$9:$C$13,2,FALSE),0)*$I108</f>
        <v>#VALUE!</v>
      </c>
      <c r="AV108" s="8" t="e">
        <f>_xlfn.IFNA(VLOOKUP(SPECIES!BD131,Sheet1!$B$9:$C$13,2,FALSE),0)*$I108</f>
        <v>#VALUE!</v>
      </c>
      <c r="AW108" s="8" t="e">
        <f>_xlfn.IFNA(VLOOKUP(SPECIES!BE131,Sheet1!$B$9:$C$13,2,FALSE),0)*$I108</f>
        <v>#VALUE!</v>
      </c>
      <c r="AX108" s="8" t="e">
        <f>_xlfn.IFNA(VLOOKUP(SPECIES!BF131,Sheet1!$B$9:$C$13,2,FALSE),0)*$I108</f>
        <v>#VALUE!</v>
      </c>
      <c r="AY108" s="8" t="e">
        <f>_xlfn.IFNA(VLOOKUP(SPECIES!BG131,Sheet1!$B$9:$C$13,2,FALSE),0)*$I108</f>
        <v>#VALUE!</v>
      </c>
      <c r="AZ108" s="8" t="e">
        <f>_xlfn.IFNA(VLOOKUP(SPECIES!BH131,Sheet1!$B$9:$C$13,2,FALSE),0)*$I108</f>
        <v>#VALUE!</v>
      </c>
      <c r="BA108" s="8" t="e">
        <f>_xlfn.IFNA(VLOOKUP(SPECIES!BI131,Sheet1!$B$9:$C$13,2,FALSE),0)*$I108</f>
        <v>#VALUE!</v>
      </c>
      <c r="BB108" s="8" t="e">
        <f>_xlfn.IFNA(VLOOKUP(SPECIES!BJ131,Sheet1!$B$9:$C$13,2,FALSE),0)*$I108</f>
        <v>#VALUE!</v>
      </c>
      <c r="BC108" s="8" t="e">
        <f>_xlfn.IFNA(VLOOKUP(SPECIES!BK131,Sheet1!$B$9:$C$13,2,FALSE),0)*$I108</f>
        <v>#VALUE!</v>
      </c>
      <c r="BD108" s="8" t="e">
        <f>_xlfn.IFNA(VLOOKUP(SPECIES!BL131,Sheet1!$B$9:$C$13,2,FALSE),0)*$I108</f>
        <v>#VALUE!</v>
      </c>
      <c r="BE108" s="8" t="e">
        <f>_xlfn.IFNA(VLOOKUP(SPECIES!BM131,Sheet1!$B$9:$C$13,2,FALSE),0)*$I108</f>
        <v>#VALUE!</v>
      </c>
      <c r="BF108" s="8" t="e">
        <f>_xlfn.IFNA(VLOOKUP(SPECIES!BN131,Sheet1!$B$9:$C$13,2,FALSE),0)*$I108</f>
        <v>#VALUE!</v>
      </c>
      <c r="BG108" s="89" t="e">
        <f>_xlfn.IFNA(VLOOKUP(SPECIES!BO131,Sheet1!$B$9:$C$13,2,FALSE),0)*$I108</f>
        <v>#VALUE!</v>
      </c>
    </row>
    <row r="109" spans="8:59">
      <c r="H109" s="130"/>
      <c r="I109" s="89" t="str">
        <f>IF(SPECIES!C132="x",9,IF(SPECIES!D132="x",3,IF(SPECIES!E132="x",1,"")))</f>
        <v/>
      </c>
      <c r="J109" s="88" t="e">
        <f>_xlfn.IFNA(VLOOKUP(SPECIES!R132,Sheet1!$B$9:$C$13,2,FALSE),0)*$I109</f>
        <v>#VALUE!</v>
      </c>
      <c r="K109" s="8" t="e">
        <f>_xlfn.IFNA(VLOOKUP(SPECIES!S132,Sheet1!$B$9:$C$13,2,FALSE),0)*$I109</f>
        <v>#VALUE!</v>
      </c>
      <c r="L109" s="8" t="e">
        <f>_xlfn.IFNA(VLOOKUP(SPECIES!T132,Sheet1!$B$9:$C$13,2,FALSE),0)*$I109</f>
        <v>#VALUE!</v>
      </c>
      <c r="M109" s="8" t="e">
        <f>_xlfn.IFNA(VLOOKUP(SPECIES!U132,Sheet1!$B$9:$C$13,2,FALSE),0)*$I109</f>
        <v>#VALUE!</v>
      </c>
      <c r="N109" s="8" t="e">
        <f>_xlfn.IFNA(VLOOKUP(SPECIES!V132,Sheet1!$B$9:$C$13,2,FALSE),0)*$I109</f>
        <v>#VALUE!</v>
      </c>
      <c r="O109" s="8" t="e">
        <f>_xlfn.IFNA(VLOOKUP(SPECIES!W132,Sheet1!$B$9:$C$13,2,FALSE),0)*$I109</f>
        <v>#VALUE!</v>
      </c>
      <c r="P109" s="8" t="e">
        <f>_xlfn.IFNA(VLOOKUP(SPECIES!X132,Sheet1!$B$9:$C$13,2,FALSE),0)*$I109</f>
        <v>#VALUE!</v>
      </c>
      <c r="Q109" s="8" t="e">
        <f>_xlfn.IFNA(VLOOKUP(SPECIES!Y132,Sheet1!$B$9:$C$13,2,FALSE),0)*$I109</f>
        <v>#VALUE!</v>
      </c>
      <c r="R109" s="8" t="e">
        <f>_xlfn.IFNA(VLOOKUP(SPECIES!Z132,Sheet1!$B$9:$C$13,2,FALSE),0)*$I109</f>
        <v>#VALUE!</v>
      </c>
      <c r="S109" s="8" t="e">
        <f>_xlfn.IFNA(VLOOKUP(SPECIES!AA132,Sheet1!$B$9:$C$13,2,FALSE),0)*$I109</f>
        <v>#VALUE!</v>
      </c>
      <c r="T109" s="8" t="e">
        <f>_xlfn.IFNA(VLOOKUP(SPECIES!AB132,Sheet1!$B$9:$C$13,2,FALSE),0)*$I109</f>
        <v>#VALUE!</v>
      </c>
      <c r="U109" s="8" t="e">
        <f>_xlfn.IFNA(VLOOKUP(SPECIES!AC132,Sheet1!$B$9:$C$13,2,FALSE),0)*$I109</f>
        <v>#VALUE!</v>
      </c>
      <c r="V109" s="8" t="e">
        <f>_xlfn.IFNA(VLOOKUP(SPECIES!AD132,Sheet1!$B$9:$C$13,2,FALSE),0)*$I109</f>
        <v>#VALUE!</v>
      </c>
      <c r="W109" s="8" t="e">
        <f>_xlfn.IFNA(VLOOKUP(SPECIES!AE132,Sheet1!$B$9:$C$13,2,FALSE),0)*$I109</f>
        <v>#VALUE!</v>
      </c>
      <c r="X109" s="8" t="e">
        <f>_xlfn.IFNA(VLOOKUP(SPECIES!AF132,Sheet1!$B$9:$C$13,2,FALSE),0)*$I109</f>
        <v>#VALUE!</v>
      </c>
      <c r="Y109" s="8" t="e">
        <f>_xlfn.IFNA(VLOOKUP(SPECIES!AG132,Sheet1!$B$9:$C$13,2,FALSE),0)*$I109</f>
        <v>#VALUE!</v>
      </c>
      <c r="Z109" s="8" t="e">
        <f>_xlfn.IFNA(VLOOKUP(SPECIES!AH132,Sheet1!$B$9:$C$13,2,FALSE),0)*$I109</f>
        <v>#VALUE!</v>
      </c>
      <c r="AA109" s="8" t="e">
        <f>_xlfn.IFNA(VLOOKUP(SPECIES!AI132,Sheet1!$B$9:$C$13,2,FALSE),0)*$I109</f>
        <v>#VALUE!</v>
      </c>
      <c r="AB109" s="8" t="e">
        <f>_xlfn.IFNA(VLOOKUP(SPECIES!AJ132,Sheet1!$B$9:$C$13,2,FALSE),0)*$I109</f>
        <v>#VALUE!</v>
      </c>
      <c r="AC109" s="8" t="e">
        <f>_xlfn.IFNA(VLOOKUP(SPECIES!AK132,Sheet1!$B$9:$C$13,2,FALSE),0)*$I109</f>
        <v>#VALUE!</v>
      </c>
      <c r="AD109" s="8" t="e">
        <f>_xlfn.IFNA(VLOOKUP(SPECIES!AL132,Sheet1!$B$9:$C$13,2,FALSE),0)*$I109</f>
        <v>#VALUE!</v>
      </c>
      <c r="AE109" s="8" t="e">
        <f>_xlfn.IFNA(VLOOKUP(SPECIES!AM132,Sheet1!$B$9:$C$13,2,FALSE),0)*$I109</f>
        <v>#VALUE!</v>
      </c>
      <c r="AF109" s="8" t="e">
        <f>_xlfn.IFNA(VLOOKUP(SPECIES!AN132,Sheet1!$B$9:$C$13,2,FALSE),0)*$I109</f>
        <v>#VALUE!</v>
      </c>
      <c r="AG109" s="8" t="e">
        <f>_xlfn.IFNA(VLOOKUP(SPECIES!AO132,Sheet1!$B$9:$C$13,2,FALSE),0)*$I109</f>
        <v>#VALUE!</v>
      </c>
      <c r="AH109" s="8" t="e">
        <f>_xlfn.IFNA(VLOOKUP(SPECIES!AP132,Sheet1!$B$9:$C$13,2,FALSE),0)*$I109</f>
        <v>#VALUE!</v>
      </c>
      <c r="AI109" s="8" t="e">
        <f>_xlfn.IFNA(VLOOKUP(SPECIES!AQ132,Sheet1!$B$9:$C$13,2,FALSE),0)*$I109</f>
        <v>#VALUE!</v>
      </c>
      <c r="AJ109" s="8" t="e">
        <f>_xlfn.IFNA(VLOOKUP(SPECIES!AR132,Sheet1!$B$9:$C$13,2,FALSE),0)*$I109</f>
        <v>#VALUE!</v>
      </c>
      <c r="AK109" s="8" t="e">
        <f>_xlfn.IFNA(VLOOKUP(SPECIES!AS132,Sheet1!$B$9:$C$13,2,FALSE),0)*$I109</f>
        <v>#VALUE!</v>
      </c>
      <c r="AL109" s="8" t="e">
        <f>_xlfn.IFNA(VLOOKUP(SPECIES!AT132,Sheet1!$B$9:$C$13,2,FALSE),0)*$I109</f>
        <v>#VALUE!</v>
      </c>
      <c r="AM109" s="8" t="e">
        <f>_xlfn.IFNA(VLOOKUP(SPECIES!AU132,Sheet1!$B$9:$C$13,2,FALSE),0)*$I109</f>
        <v>#VALUE!</v>
      </c>
      <c r="AN109" s="8" t="e">
        <f>_xlfn.IFNA(VLOOKUP(SPECIES!AV132,Sheet1!$B$9:$C$13,2,FALSE),0)*$I109</f>
        <v>#VALUE!</v>
      </c>
      <c r="AO109" s="8" t="e">
        <f>_xlfn.IFNA(VLOOKUP(SPECIES!AW132,Sheet1!$B$9:$C$13,2,FALSE),0)*$I109</f>
        <v>#VALUE!</v>
      </c>
      <c r="AP109" s="8" t="e">
        <f>_xlfn.IFNA(VLOOKUP(SPECIES!AX132,Sheet1!$B$9:$C$13,2,FALSE),0)*$I109</f>
        <v>#VALUE!</v>
      </c>
      <c r="AQ109" s="8" t="e">
        <f>_xlfn.IFNA(VLOOKUP(SPECIES!AY132,Sheet1!$B$9:$C$13,2,FALSE),0)*$I109</f>
        <v>#VALUE!</v>
      </c>
      <c r="AR109" s="8" t="e">
        <f>_xlfn.IFNA(VLOOKUP(SPECIES!AZ132,Sheet1!$B$9:$C$13,2,FALSE),0)*$I109</f>
        <v>#VALUE!</v>
      </c>
      <c r="AS109" s="8" t="e">
        <f>_xlfn.IFNA(VLOOKUP(SPECIES!BA132,Sheet1!$B$9:$C$13,2,FALSE),0)*$I109</f>
        <v>#VALUE!</v>
      </c>
      <c r="AT109" s="8" t="e">
        <f>_xlfn.IFNA(VLOOKUP(SPECIES!BB132,Sheet1!$B$9:$C$13,2,FALSE),0)*$I109</f>
        <v>#VALUE!</v>
      </c>
      <c r="AU109" s="8" t="e">
        <f>_xlfn.IFNA(VLOOKUP(SPECIES!BC132,Sheet1!$B$9:$C$13,2,FALSE),0)*$I109</f>
        <v>#VALUE!</v>
      </c>
      <c r="AV109" s="8" t="e">
        <f>_xlfn.IFNA(VLOOKUP(SPECIES!BD132,Sheet1!$B$9:$C$13,2,FALSE),0)*$I109</f>
        <v>#VALUE!</v>
      </c>
      <c r="AW109" s="8" t="e">
        <f>_xlfn.IFNA(VLOOKUP(SPECIES!BE132,Sheet1!$B$9:$C$13,2,FALSE),0)*$I109</f>
        <v>#VALUE!</v>
      </c>
      <c r="AX109" s="8" t="e">
        <f>_xlfn.IFNA(VLOOKUP(SPECIES!BF132,Sheet1!$B$9:$C$13,2,FALSE),0)*$I109</f>
        <v>#VALUE!</v>
      </c>
      <c r="AY109" s="8" t="e">
        <f>_xlfn.IFNA(VLOOKUP(SPECIES!BG132,Sheet1!$B$9:$C$13,2,FALSE),0)*$I109</f>
        <v>#VALUE!</v>
      </c>
      <c r="AZ109" s="8" t="e">
        <f>_xlfn.IFNA(VLOOKUP(SPECIES!BH132,Sheet1!$B$9:$C$13,2,FALSE),0)*$I109</f>
        <v>#VALUE!</v>
      </c>
      <c r="BA109" s="8" t="e">
        <f>_xlfn.IFNA(VLOOKUP(SPECIES!BI132,Sheet1!$B$9:$C$13,2,FALSE),0)*$I109</f>
        <v>#VALUE!</v>
      </c>
      <c r="BB109" s="8" t="e">
        <f>_xlfn.IFNA(VLOOKUP(SPECIES!BJ132,Sheet1!$B$9:$C$13,2,FALSE),0)*$I109</f>
        <v>#VALUE!</v>
      </c>
      <c r="BC109" s="8" t="e">
        <f>_xlfn.IFNA(VLOOKUP(SPECIES!BK132,Sheet1!$B$9:$C$13,2,FALSE),0)*$I109</f>
        <v>#VALUE!</v>
      </c>
      <c r="BD109" s="8" t="e">
        <f>_xlfn.IFNA(VLOOKUP(SPECIES!BL132,Sheet1!$B$9:$C$13,2,FALSE),0)*$I109</f>
        <v>#VALUE!</v>
      </c>
      <c r="BE109" s="8" t="e">
        <f>_xlfn.IFNA(VLOOKUP(SPECIES!BM132,Sheet1!$B$9:$C$13,2,FALSE),0)*$I109</f>
        <v>#VALUE!</v>
      </c>
      <c r="BF109" s="8" t="e">
        <f>_xlfn.IFNA(VLOOKUP(SPECIES!BN132,Sheet1!$B$9:$C$13,2,FALSE),0)*$I109</f>
        <v>#VALUE!</v>
      </c>
      <c r="BG109" s="89" t="e">
        <f>_xlfn.IFNA(VLOOKUP(SPECIES!BO132,Sheet1!$B$9:$C$13,2,FALSE),0)*$I109</f>
        <v>#VALUE!</v>
      </c>
    </row>
    <row r="110" spans="8:59">
      <c r="H110" s="130"/>
      <c r="I110" s="89" t="str">
        <f>IF(SPECIES!C133="x",9,IF(SPECIES!D133="x",3,IF(SPECIES!E133="x",1,"")))</f>
        <v/>
      </c>
      <c r="J110" s="88" t="e">
        <f>_xlfn.IFNA(VLOOKUP(SPECIES!R133,Sheet1!$B$9:$C$13,2,FALSE),0)*$I110</f>
        <v>#VALUE!</v>
      </c>
      <c r="K110" s="8" t="e">
        <f>_xlfn.IFNA(VLOOKUP(SPECIES!S133,Sheet1!$B$9:$C$13,2,FALSE),0)*$I110</f>
        <v>#VALUE!</v>
      </c>
      <c r="L110" s="8" t="e">
        <f>_xlfn.IFNA(VLOOKUP(SPECIES!T133,Sheet1!$B$9:$C$13,2,FALSE),0)*$I110</f>
        <v>#VALUE!</v>
      </c>
      <c r="M110" s="8" t="e">
        <f>_xlfn.IFNA(VLOOKUP(SPECIES!U133,Sheet1!$B$9:$C$13,2,FALSE),0)*$I110</f>
        <v>#VALUE!</v>
      </c>
      <c r="N110" s="8" t="e">
        <f>_xlfn.IFNA(VLOOKUP(SPECIES!V133,Sheet1!$B$9:$C$13,2,FALSE),0)*$I110</f>
        <v>#VALUE!</v>
      </c>
      <c r="O110" s="8" t="e">
        <f>_xlfn.IFNA(VLOOKUP(SPECIES!W133,Sheet1!$B$9:$C$13,2,FALSE),0)*$I110</f>
        <v>#VALUE!</v>
      </c>
      <c r="P110" s="8" t="e">
        <f>_xlfn.IFNA(VLOOKUP(SPECIES!X133,Sheet1!$B$9:$C$13,2,FALSE),0)*$I110</f>
        <v>#VALUE!</v>
      </c>
      <c r="Q110" s="8" t="e">
        <f>_xlfn.IFNA(VLOOKUP(SPECIES!Y133,Sheet1!$B$9:$C$13,2,FALSE),0)*$I110</f>
        <v>#VALUE!</v>
      </c>
      <c r="R110" s="8" t="e">
        <f>_xlfn.IFNA(VLOOKUP(SPECIES!Z133,Sheet1!$B$9:$C$13,2,FALSE),0)*$I110</f>
        <v>#VALUE!</v>
      </c>
      <c r="S110" s="8" t="e">
        <f>_xlfn.IFNA(VLOOKUP(SPECIES!AA133,Sheet1!$B$9:$C$13,2,FALSE),0)*$I110</f>
        <v>#VALUE!</v>
      </c>
      <c r="T110" s="8" t="e">
        <f>_xlfn.IFNA(VLOOKUP(SPECIES!AB133,Sheet1!$B$9:$C$13,2,FALSE),0)*$I110</f>
        <v>#VALUE!</v>
      </c>
      <c r="U110" s="8" t="e">
        <f>_xlfn.IFNA(VLOOKUP(SPECIES!AC133,Sheet1!$B$9:$C$13,2,FALSE),0)*$I110</f>
        <v>#VALUE!</v>
      </c>
      <c r="V110" s="8" t="e">
        <f>_xlfn.IFNA(VLOOKUP(SPECIES!AD133,Sheet1!$B$9:$C$13,2,FALSE),0)*$I110</f>
        <v>#VALUE!</v>
      </c>
      <c r="W110" s="8" t="e">
        <f>_xlfn.IFNA(VLOOKUP(SPECIES!AE133,Sheet1!$B$9:$C$13,2,FALSE),0)*$I110</f>
        <v>#VALUE!</v>
      </c>
      <c r="X110" s="8" t="e">
        <f>_xlfn.IFNA(VLOOKUP(SPECIES!AF133,Sheet1!$B$9:$C$13,2,FALSE),0)*$I110</f>
        <v>#VALUE!</v>
      </c>
      <c r="Y110" s="8" t="e">
        <f>_xlfn.IFNA(VLOOKUP(SPECIES!AG133,Sheet1!$B$9:$C$13,2,FALSE),0)*$I110</f>
        <v>#VALUE!</v>
      </c>
      <c r="Z110" s="8" t="e">
        <f>_xlfn.IFNA(VLOOKUP(SPECIES!AH133,Sheet1!$B$9:$C$13,2,FALSE),0)*$I110</f>
        <v>#VALUE!</v>
      </c>
      <c r="AA110" s="8" t="e">
        <f>_xlfn.IFNA(VLOOKUP(SPECIES!AI133,Sheet1!$B$9:$C$13,2,FALSE),0)*$I110</f>
        <v>#VALUE!</v>
      </c>
      <c r="AB110" s="8" t="e">
        <f>_xlfn.IFNA(VLOOKUP(SPECIES!AJ133,Sheet1!$B$9:$C$13,2,FALSE),0)*$I110</f>
        <v>#VALUE!</v>
      </c>
      <c r="AC110" s="8" t="e">
        <f>_xlfn.IFNA(VLOOKUP(SPECIES!AK133,Sheet1!$B$9:$C$13,2,FALSE),0)*$I110</f>
        <v>#VALUE!</v>
      </c>
      <c r="AD110" s="8" t="e">
        <f>_xlfn.IFNA(VLOOKUP(SPECIES!AL133,Sheet1!$B$9:$C$13,2,FALSE),0)*$I110</f>
        <v>#VALUE!</v>
      </c>
      <c r="AE110" s="8" t="e">
        <f>_xlfn.IFNA(VLOOKUP(SPECIES!AM133,Sheet1!$B$9:$C$13,2,FALSE),0)*$I110</f>
        <v>#VALUE!</v>
      </c>
      <c r="AF110" s="8" t="e">
        <f>_xlfn.IFNA(VLOOKUP(SPECIES!AN133,Sheet1!$B$9:$C$13,2,FALSE),0)*$I110</f>
        <v>#VALUE!</v>
      </c>
      <c r="AG110" s="8" t="e">
        <f>_xlfn.IFNA(VLOOKUP(SPECIES!AO133,Sheet1!$B$9:$C$13,2,FALSE),0)*$I110</f>
        <v>#VALUE!</v>
      </c>
      <c r="AH110" s="8" t="e">
        <f>_xlfn.IFNA(VLOOKUP(SPECIES!AP133,Sheet1!$B$9:$C$13,2,FALSE),0)*$I110</f>
        <v>#VALUE!</v>
      </c>
      <c r="AI110" s="8" t="e">
        <f>_xlfn.IFNA(VLOOKUP(SPECIES!AQ133,Sheet1!$B$9:$C$13,2,FALSE),0)*$I110</f>
        <v>#VALUE!</v>
      </c>
      <c r="AJ110" s="8" t="e">
        <f>_xlfn.IFNA(VLOOKUP(SPECIES!AR133,Sheet1!$B$9:$C$13,2,FALSE),0)*$I110</f>
        <v>#VALUE!</v>
      </c>
      <c r="AK110" s="8" t="e">
        <f>_xlfn.IFNA(VLOOKUP(SPECIES!AS133,Sheet1!$B$9:$C$13,2,FALSE),0)*$I110</f>
        <v>#VALUE!</v>
      </c>
      <c r="AL110" s="8" t="e">
        <f>_xlfn.IFNA(VLOOKUP(SPECIES!AT133,Sheet1!$B$9:$C$13,2,FALSE),0)*$I110</f>
        <v>#VALUE!</v>
      </c>
      <c r="AM110" s="8" t="e">
        <f>_xlfn.IFNA(VLOOKUP(SPECIES!AU133,Sheet1!$B$9:$C$13,2,FALSE),0)*$I110</f>
        <v>#VALUE!</v>
      </c>
      <c r="AN110" s="8" t="e">
        <f>_xlfn.IFNA(VLOOKUP(SPECIES!AV133,Sheet1!$B$9:$C$13,2,FALSE),0)*$I110</f>
        <v>#VALUE!</v>
      </c>
      <c r="AO110" s="8" t="e">
        <f>_xlfn.IFNA(VLOOKUP(SPECIES!AW133,Sheet1!$B$9:$C$13,2,FALSE),0)*$I110</f>
        <v>#VALUE!</v>
      </c>
      <c r="AP110" s="8" t="e">
        <f>_xlfn.IFNA(VLOOKUP(SPECIES!AX133,Sheet1!$B$9:$C$13,2,FALSE),0)*$I110</f>
        <v>#VALUE!</v>
      </c>
      <c r="AQ110" s="8" t="e">
        <f>_xlfn.IFNA(VLOOKUP(SPECIES!AY133,Sheet1!$B$9:$C$13,2,FALSE),0)*$I110</f>
        <v>#VALUE!</v>
      </c>
      <c r="AR110" s="8" t="e">
        <f>_xlfn.IFNA(VLOOKUP(SPECIES!AZ133,Sheet1!$B$9:$C$13,2,FALSE),0)*$I110</f>
        <v>#VALUE!</v>
      </c>
      <c r="AS110" s="8" t="e">
        <f>_xlfn.IFNA(VLOOKUP(SPECIES!BA133,Sheet1!$B$9:$C$13,2,FALSE),0)*$I110</f>
        <v>#VALUE!</v>
      </c>
      <c r="AT110" s="8" t="e">
        <f>_xlfn.IFNA(VLOOKUP(SPECIES!BB133,Sheet1!$B$9:$C$13,2,FALSE),0)*$I110</f>
        <v>#VALUE!</v>
      </c>
      <c r="AU110" s="8" t="e">
        <f>_xlfn.IFNA(VLOOKUP(SPECIES!BC133,Sheet1!$B$9:$C$13,2,FALSE),0)*$I110</f>
        <v>#VALUE!</v>
      </c>
      <c r="AV110" s="8" t="e">
        <f>_xlfn.IFNA(VLOOKUP(SPECIES!BD133,Sheet1!$B$9:$C$13,2,FALSE),0)*$I110</f>
        <v>#VALUE!</v>
      </c>
      <c r="AW110" s="8" t="e">
        <f>_xlfn.IFNA(VLOOKUP(SPECIES!BE133,Sheet1!$B$9:$C$13,2,FALSE),0)*$I110</f>
        <v>#VALUE!</v>
      </c>
      <c r="AX110" s="8" t="e">
        <f>_xlfn.IFNA(VLOOKUP(SPECIES!BF133,Sheet1!$B$9:$C$13,2,FALSE),0)*$I110</f>
        <v>#VALUE!</v>
      </c>
      <c r="AY110" s="8" t="e">
        <f>_xlfn.IFNA(VLOOKUP(SPECIES!BG133,Sheet1!$B$9:$C$13,2,FALSE),0)*$I110</f>
        <v>#VALUE!</v>
      </c>
      <c r="AZ110" s="8" t="e">
        <f>_xlfn.IFNA(VLOOKUP(SPECIES!BH133,Sheet1!$B$9:$C$13,2,FALSE),0)*$I110</f>
        <v>#VALUE!</v>
      </c>
      <c r="BA110" s="8" t="e">
        <f>_xlfn.IFNA(VLOOKUP(SPECIES!BI133,Sheet1!$B$9:$C$13,2,FALSE),0)*$I110</f>
        <v>#VALUE!</v>
      </c>
      <c r="BB110" s="8" t="e">
        <f>_xlfn.IFNA(VLOOKUP(SPECIES!BJ133,Sheet1!$B$9:$C$13,2,FALSE),0)*$I110</f>
        <v>#VALUE!</v>
      </c>
      <c r="BC110" s="8" t="e">
        <f>_xlfn.IFNA(VLOOKUP(SPECIES!BK133,Sheet1!$B$9:$C$13,2,FALSE),0)*$I110</f>
        <v>#VALUE!</v>
      </c>
      <c r="BD110" s="8" t="e">
        <f>_xlfn.IFNA(VLOOKUP(SPECIES!BL133,Sheet1!$B$9:$C$13,2,FALSE),0)*$I110</f>
        <v>#VALUE!</v>
      </c>
      <c r="BE110" s="8" t="e">
        <f>_xlfn.IFNA(VLOOKUP(SPECIES!BM133,Sheet1!$B$9:$C$13,2,FALSE),0)*$I110</f>
        <v>#VALUE!</v>
      </c>
      <c r="BF110" s="8" t="e">
        <f>_xlfn.IFNA(VLOOKUP(SPECIES!BN133,Sheet1!$B$9:$C$13,2,FALSE),0)*$I110</f>
        <v>#VALUE!</v>
      </c>
      <c r="BG110" s="89" t="e">
        <f>_xlfn.IFNA(VLOOKUP(SPECIES!BO133,Sheet1!$B$9:$C$13,2,FALSE),0)*$I110</f>
        <v>#VALUE!</v>
      </c>
    </row>
    <row r="111" spans="8:59">
      <c r="H111" s="130"/>
      <c r="I111" s="89" t="str">
        <f>IF(SPECIES!C134="x",9,IF(SPECIES!D134="x",3,IF(SPECIES!E134="x",1,"")))</f>
        <v/>
      </c>
      <c r="J111" s="88" t="e">
        <f>_xlfn.IFNA(VLOOKUP(SPECIES!R134,Sheet1!$B$9:$C$13,2,FALSE),0)*$I111</f>
        <v>#VALUE!</v>
      </c>
      <c r="K111" s="8" t="e">
        <f>_xlfn.IFNA(VLOOKUP(SPECIES!S134,Sheet1!$B$9:$C$13,2,FALSE),0)*$I111</f>
        <v>#VALUE!</v>
      </c>
      <c r="L111" s="8" t="e">
        <f>_xlfn.IFNA(VLOOKUP(SPECIES!T134,Sheet1!$B$9:$C$13,2,FALSE),0)*$I111</f>
        <v>#VALUE!</v>
      </c>
      <c r="M111" s="8" t="e">
        <f>_xlfn.IFNA(VLOOKUP(SPECIES!U134,Sheet1!$B$9:$C$13,2,FALSE),0)*$I111</f>
        <v>#VALUE!</v>
      </c>
      <c r="N111" s="8" t="e">
        <f>_xlfn.IFNA(VLOOKUP(SPECIES!V134,Sheet1!$B$9:$C$13,2,FALSE),0)*$I111</f>
        <v>#VALUE!</v>
      </c>
      <c r="O111" s="8" t="e">
        <f>_xlfn.IFNA(VLOOKUP(SPECIES!W134,Sheet1!$B$9:$C$13,2,FALSE),0)*$I111</f>
        <v>#VALUE!</v>
      </c>
      <c r="P111" s="8" t="e">
        <f>_xlfn.IFNA(VLOOKUP(SPECIES!X134,Sheet1!$B$9:$C$13,2,FALSE),0)*$I111</f>
        <v>#VALUE!</v>
      </c>
      <c r="Q111" s="8" t="e">
        <f>_xlfn.IFNA(VLOOKUP(SPECIES!Y134,Sheet1!$B$9:$C$13,2,FALSE),0)*$I111</f>
        <v>#VALUE!</v>
      </c>
      <c r="R111" s="8" t="e">
        <f>_xlfn.IFNA(VLOOKUP(SPECIES!Z134,Sheet1!$B$9:$C$13,2,FALSE),0)*$I111</f>
        <v>#VALUE!</v>
      </c>
      <c r="S111" s="8" t="e">
        <f>_xlfn.IFNA(VLOOKUP(SPECIES!AA134,Sheet1!$B$9:$C$13,2,FALSE),0)*$I111</f>
        <v>#VALUE!</v>
      </c>
      <c r="T111" s="8" t="e">
        <f>_xlfn.IFNA(VLOOKUP(SPECIES!AB134,Sheet1!$B$9:$C$13,2,FALSE),0)*$I111</f>
        <v>#VALUE!</v>
      </c>
      <c r="U111" s="8" t="e">
        <f>_xlfn.IFNA(VLOOKUP(SPECIES!AC134,Sheet1!$B$9:$C$13,2,FALSE),0)*$I111</f>
        <v>#VALUE!</v>
      </c>
      <c r="V111" s="8" t="e">
        <f>_xlfn.IFNA(VLOOKUP(SPECIES!AD134,Sheet1!$B$9:$C$13,2,FALSE),0)*$I111</f>
        <v>#VALUE!</v>
      </c>
      <c r="W111" s="8" t="e">
        <f>_xlfn.IFNA(VLOOKUP(SPECIES!AE134,Sheet1!$B$9:$C$13,2,FALSE),0)*$I111</f>
        <v>#VALUE!</v>
      </c>
      <c r="X111" s="8" t="e">
        <f>_xlfn.IFNA(VLOOKUP(SPECIES!AF134,Sheet1!$B$9:$C$13,2,FALSE),0)*$I111</f>
        <v>#VALUE!</v>
      </c>
      <c r="Y111" s="8" t="e">
        <f>_xlfn.IFNA(VLOOKUP(SPECIES!AG134,Sheet1!$B$9:$C$13,2,FALSE),0)*$I111</f>
        <v>#VALUE!</v>
      </c>
      <c r="Z111" s="8" t="e">
        <f>_xlfn.IFNA(VLOOKUP(SPECIES!AH134,Sheet1!$B$9:$C$13,2,FALSE),0)*$I111</f>
        <v>#VALUE!</v>
      </c>
      <c r="AA111" s="8" t="e">
        <f>_xlfn.IFNA(VLOOKUP(SPECIES!AI134,Sheet1!$B$9:$C$13,2,FALSE),0)*$I111</f>
        <v>#VALUE!</v>
      </c>
      <c r="AB111" s="8" t="e">
        <f>_xlfn.IFNA(VLOOKUP(SPECIES!AJ134,Sheet1!$B$9:$C$13,2,FALSE),0)*$I111</f>
        <v>#VALUE!</v>
      </c>
      <c r="AC111" s="8" t="e">
        <f>_xlfn.IFNA(VLOOKUP(SPECIES!AK134,Sheet1!$B$9:$C$13,2,FALSE),0)*$I111</f>
        <v>#VALUE!</v>
      </c>
      <c r="AD111" s="8" t="e">
        <f>_xlfn.IFNA(VLOOKUP(SPECIES!AL134,Sheet1!$B$9:$C$13,2,FALSE),0)*$I111</f>
        <v>#VALUE!</v>
      </c>
      <c r="AE111" s="8" t="e">
        <f>_xlfn.IFNA(VLOOKUP(SPECIES!AM134,Sheet1!$B$9:$C$13,2,FALSE),0)*$I111</f>
        <v>#VALUE!</v>
      </c>
      <c r="AF111" s="8" t="e">
        <f>_xlfn.IFNA(VLOOKUP(SPECIES!AN134,Sheet1!$B$9:$C$13,2,FALSE),0)*$I111</f>
        <v>#VALUE!</v>
      </c>
      <c r="AG111" s="8" t="e">
        <f>_xlfn.IFNA(VLOOKUP(SPECIES!AO134,Sheet1!$B$9:$C$13,2,FALSE),0)*$I111</f>
        <v>#VALUE!</v>
      </c>
      <c r="AH111" s="8" t="e">
        <f>_xlfn.IFNA(VLOOKUP(SPECIES!AP134,Sheet1!$B$9:$C$13,2,FALSE),0)*$I111</f>
        <v>#VALUE!</v>
      </c>
      <c r="AI111" s="8" t="e">
        <f>_xlfn.IFNA(VLOOKUP(SPECIES!AQ134,Sheet1!$B$9:$C$13,2,FALSE),0)*$I111</f>
        <v>#VALUE!</v>
      </c>
      <c r="AJ111" s="8" t="e">
        <f>_xlfn.IFNA(VLOOKUP(SPECIES!AR134,Sheet1!$B$9:$C$13,2,FALSE),0)*$I111</f>
        <v>#VALUE!</v>
      </c>
      <c r="AK111" s="8" t="e">
        <f>_xlfn.IFNA(VLOOKUP(SPECIES!AS134,Sheet1!$B$9:$C$13,2,FALSE),0)*$I111</f>
        <v>#VALUE!</v>
      </c>
      <c r="AL111" s="8" t="e">
        <f>_xlfn.IFNA(VLOOKUP(SPECIES!AT134,Sheet1!$B$9:$C$13,2,FALSE),0)*$I111</f>
        <v>#VALUE!</v>
      </c>
      <c r="AM111" s="8" t="e">
        <f>_xlfn.IFNA(VLOOKUP(SPECIES!AU134,Sheet1!$B$9:$C$13,2,FALSE),0)*$I111</f>
        <v>#VALUE!</v>
      </c>
      <c r="AN111" s="8" t="e">
        <f>_xlfn.IFNA(VLOOKUP(SPECIES!AV134,Sheet1!$B$9:$C$13,2,FALSE),0)*$I111</f>
        <v>#VALUE!</v>
      </c>
      <c r="AO111" s="8" t="e">
        <f>_xlfn.IFNA(VLOOKUP(SPECIES!AW134,Sheet1!$B$9:$C$13,2,FALSE),0)*$I111</f>
        <v>#VALUE!</v>
      </c>
      <c r="AP111" s="8" t="e">
        <f>_xlfn.IFNA(VLOOKUP(SPECIES!AX134,Sheet1!$B$9:$C$13,2,FALSE),0)*$I111</f>
        <v>#VALUE!</v>
      </c>
      <c r="AQ111" s="8" t="e">
        <f>_xlfn.IFNA(VLOOKUP(SPECIES!AY134,Sheet1!$B$9:$C$13,2,FALSE),0)*$I111</f>
        <v>#VALUE!</v>
      </c>
      <c r="AR111" s="8" t="e">
        <f>_xlfn.IFNA(VLOOKUP(SPECIES!AZ134,Sheet1!$B$9:$C$13,2,FALSE),0)*$I111</f>
        <v>#VALUE!</v>
      </c>
      <c r="AS111" s="8" t="e">
        <f>_xlfn.IFNA(VLOOKUP(SPECIES!BA134,Sheet1!$B$9:$C$13,2,FALSE),0)*$I111</f>
        <v>#VALUE!</v>
      </c>
      <c r="AT111" s="8" t="e">
        <f>_xlfn.IFNA(VLOOKUP(SPECIES!BB134,Sheet1!$B$9:$C$13,2,FALSE),0)*$I111</f>
        <v>#VALUE!</v>
      </c>
      <c r="AU111" s="8" t="e">
        <f>_xlfn.IFNA(VLOOKUP(SPECIES!BC134,Sheet1!$B$9:$C$13,2,FALSE),0)*$I111</f>
        <v>#VALUE!</v>
      </c>
      <c r="AV111" s="8" t="e">
        <f>_xlfn.IFNA(VLOOKUP(SPECIES!BD134,Sheet1!$B$9:$C$13,2,FALSE),0)*$I111</f>
        <v>#VALUE!</v>
      </c>
      <c r="AW111" s="8" t="e">
        <f>_xlfn.IFNA(VLOOKUP(SPECIES!BE134,Sheet1!$B$9:$C$13,2,FALSE),0)*$I111</f>
        <v>#VALUE!</v>
      </c>
      <c r="AX111" s="8" t="e">
        <f>_xlfn.IFNA(VLOOKUP(SPECIES!BF134,Sheet1!$B$9:$C$13,2,FALSE),0)*$I111</f>
        <v>#VALUE!</v>
      </c>
      <c r="AY111" s="8" t="e">
        <f>_xlfn.IFNA(VLOOKUP(SPECIES!BG134,Sheet1!$B$9:$C$13,2,FALSE),0)*$I111</f>
        <v>#VALUE!</v>
      </c>
      <c r="AZ111" s="8" t="e">
        <f>_xlfn.IFNA(VLOOKUP(SPECIES!BH134,Sheet1!$B$9:$C$13,2,FALSE),0)*$I111</f>
        <v>#VALUE!</v>
      </c>
      <c r="BA111" s="8" t="e">
        <f>_xlfn.IFNA(VLOOKUP(SPECIES!BI134,Sheet1!$B$9:$C$13,2,FALSE),0)*$I111</f>
        <v>#VALUE!</v>
      </c>
      <c r="BB111" s="8" t="e">
        <f>_xlfn.IFNA(VLOOKUP(SPECIES!BJ134,Sheet1!$B$9:$C$13,2,FALSE),0)*$I111</f>
        <v>#VALUE!</v>
      </c>
      <c r="BC111" s="8" t="e">
        <f>_xlfn.IFNA(VLOOKUP(SPECIES!BK134,Sheet1!$B$9:$C$13,2,FALSE),0)*$I111</f>
        <v>#VALUE!</v>
      </c>
      <c r="BD111" s="8" t="e">
        <f>_xlfn.IFNA(VLOOKUP(SPECIES!BL134,Sheet1!$B$9:$C$13,2,FALSE),0)*$I111</f>
        <v>#VALUE!</v>
      </c>
      <c r="BE111" s="8" t="e">
        <f>_xlfn.IFNA(VLOOKUP(SPECIES!BM134,Sheet1!$B$9:$C$13,2,FALSE),0)*$I111</f>
        <v>#VALUE!</v>
      </c>
      <c r="BF111" s="8" t="e">
        <f>_xlfn.IFNA(VLOOKUP(SPECIES!BN134,Sheet1!$B$9:$C$13,2,FALSE),0)*$I111</f>
        <v>#VALUE!</v>
      </c>
      <c r="BG111" s="89" t="e">
        <f>_xlfn.IFNA(VLOOKUP(SPECIES!BO134,Sheet1!$B$9:$C$13,2,FALSE),0)*$I111</f>
        <v>#VALUE!</v>
      </c>
    </row>
    <row r="112" spans="8:59">
      <c r="H112" s="130"/>
      <c r="I112" s="89" t="str">
        <f>IF(SPECIES!C135="x",9,IF(SPECIES!D135="x",3,IF(SPECIES!E135="x",1,"")))</f>
        <v/>
      </c>
      <c r="J112" s="88" t="e">
        <f>_xlfn.IFNA(VLOOKUP(SPECIES!R135,Sheet1!$B$9:$C$13,2,FALSE),0)*$I112</f>
        <v>#VALUE!</v>
      </c>
      <c r="K112" s="8" t="e">
        <f>_xlfn.IFNA(VLOOKUP(SPECIES!S135,Sheet1!$B$9:$C$13,2,FALSE),0)*$I112</f>
        <v>#VALUE!</v>
      </c>
      <c r="L112" s="8" t="e">
        <f>_xlfn.IFNA(VLOOKUP(SPECIES!T135,Sheet1!$B$9:$C$13,2,FALSE),0)*$I112</f>
        <v>#VALUE!</v>
      </c>
      <c r="M112" s="8" t="e">
        <f>_xlfn.IFNA(VLOOKUP(SPECIES!U135,Sheet1!$B$9:$C$13,2,FALSE),0)*$I112</f>
        <v>#VALUE!</v>
      </c>
      <c r="N112" s="8" t="e">
        <f>_xlfn.IFNA(VLOOKUP(SPECIES!V135,Sheet1!$B$9:$C$13,2,FALSE),0)*$I112</f>
        <v>#VALUE!</v>
      </c>
      <c r="O112" s="8" t="e">
        <f>_xlfn.IFNA(VLOOKUP(SPECIES!W135,Sheet1!$B$9:$C$13,2,FALSE),0)*$I112</f>
        <v>#VALUE!</v>
      </c>
      <c r="P112" s="8" t="e">
        <f>_xlfn.IFNA(VLOOKUP(SPECIES!X135,Sheet1!$B$9:$C$13,2,FALSE),0)*$I112</f>
        <v>#VALUE!</v>
      </c>
      <c r="Q112" s="8" t="e">
        <f>_xlfn.IFNA(VLOOKUP(SPECIES!Y135,Sheet1!$B$9:$C$13,2,FALSE),0)*$I112</f>
        <v>#VALUE!</v>
      </c>
      <c r="R112" s="8" t="e">
        <f>_xlfn.IFNA(VLOOKUP(SPECIES!Z135,Sheet1!$B$9:$C$13,2,FALSE),0)*$I112</f>
        <v>#VALUE!</v>
      </c>
      <c r="S112" s="8" t="e">
        <f>_xlfn.IFNA(VLOOKUP(SPECIES!AA135,Sheet1!$B$9:$C$13,2,FALSE),0)*$I112</f>
        <v>#VALUE!</v>
      </c>
      <c r="T112" s="8" t="e">
        <f>_xlfn.IFNA(VLOOKUP(SPECIES!AB135,Sheet1!$B$9:$C$13,2,FALSE),0)*$I112</f>
        <v>#VALUE!</v>
      </c>
      <c r="U112" s="8" t="e">
        <f>_xlfn.IFNA(VLOOKUP(SPECIES!AC135,Sheet1!$B$9:$C$13,2,FALSE),0)*$I112</f>
        <v>#VALUE!</v>
      </c>
      <c r="V112" s="8" t="e">
        <f>_xlfn.IFNA(VLOOKUP(SPECIES!AD135,Sheet1!$B$9:$C$13,2,FALSE),0)*$I112</f>
        <v>#VALUE!</v>
      </c>
      <c r="W112" s="8" t="e">
        <f>_xlfn.IFNA(VLOOKUP(SPECIES!AE135,Sheet1!$B$9:$C$13,2,FALSE),0)*$I112</f>
        <v>#VALUE!</v>
      </c>
      <c r="X112" s="8" t="e">
        <f>_xlfn.IFNA(VLOOKUP(SPECIES!AF135,Sheet1!$B$9:$C$13,2,FALSE),0)*$I112</f>
        <v>#VALUE!</v>
      </c>
      <c r="Y112" s="8" t="e">
        <f>_xlfn.IFNA(VLOOKUP(SPECIES!AG135,Sheet1!$B$9:$C$13,2,FALSE),0)*$I112</f>
        <v>#VALUE!</v>
      </c>
      <c r="Z112" s="8" t="e">
        <f>_xlfn.IFNA(VLOOKUP(SPECIES!AH135,Sheet1!$B$9:$C$13,2,FALSE),0)*$I112</f>
        <v>#VALUE!</v>
      </c>
      <c r="AA112" s="8" t="e">
        <f>_xlfn.IFNA(VLOOKUP(SPECIES!AI135,Sheet1!$B$9:$C$13,2,FALSE),0)*$I112</f>
        <v>#VALUE!</v>
      </c>
      <c r="AB112" s="8" t="e">
        <f>_xlfn.IFNA(VLOOKUP(SPECIES!AJ135,Sheet1!$B$9:$C$13,2,FALSE),0)*$I112</f>
        <v>#VALUE!</v>
      </c>
      <c r="AC112" s="8" t="e">
        <f>_xlfn.IFNA(VLOOKUP(SPECIES!AK135,Sheet1!$B$9:$C$13,2,FALSE),0)*$I112</f>
        <v>#VALUE!</v>
      </c>
      <c r="AD112" s="8" t="e">
        <f>_xlfn.IFNA(VLOOKUP(SPECIES!AL135,Sheet1!$B$9:$C$13,2,FALSE),0)*$I112</f>
        <v>#VALUE!</v>
      </c>
      <c r="AE112" s="8" t="e">
        <f>_xlfn.IFNA(VLOOKUP(SPECIES!AM135,Sheet1!$B$9:$C$13,2,FALSE),0)*$I112</f>
        <v>#VALUE!</v>
      </c>
      <c r="AF112" s="8" t="e">
        <f>_xlfn.IFNA(VLOOKUP(SPECIES!AN135,Sheet1!$B$9:$C$13,2,FALSE),0)*$I112</f>
        <v>#VALUE!</v>
      </c>
      <c r="AG112" s="8" t="e">
        <f>_xlfn.IFNA(VLOOKUP(SPECIES!AO135,Sheet1!$B$9:$C$13,2,FALSE),0)*$I112</f>
        <v>#VALUE!</v>
      </c>
      <c r="AH112" s="8" t="e">
        <f>_xlfn.IFNA(VLOOKUP(SPECIES!AP135,Sheet1!$B$9:$C$13,2,FALSE),0)*$I112</f>
        <v>#VALUE!</v>
      </c>
      <c r="AI112" s="8" t="e">
        <f>_xlfn.IFNA(VLOOKUP(SPECIES!AQ135,Sheet1!$B$9:$C$13,2,FALSE),0)*$I112</f>
        <v>#VALUE!</v>
      </c>
      <c r="AJ112" s="8" t="e">
        <f>_xlfn.IFNA(VLOOKUP(SPECIES!AR135,Sheet1!$B$9:$C$13,2,FALSE),0)*$I112</f>
        <v>#VALUE!</v>
      </c>
      <c r="AK112" s="8" t="e">
        <f>_xlfn.IFNA(VLOOKUP(SPECIES!AS135,Sheet1!$B$9:$C$13,2,FALSE),0)*$I112</f>
        <v>#VALUE!</v>
      </c>
      <c r="AL112" s="8" t="e">
        <f>_xlfn.IFNA(VLOOKUP(SPECIES!AT135,Sheet1!$B$9:$C$13,2,FALSE),0)*$I112</f>
        <v>#VALUE!</v>
      </c>
      <c r="AM112" s="8" t="e">
        <f>_xlfn.IFNA(VLOOKUP(SPECIES!AU135,Sheet1!$B$9:$C$13,2,FALSE),0)*$I112</f>
        <v>#VALUE!</v>
      </c>
      <c r="AN112" s="8" t="e">
        <f>_xlfn.IFNA(VLOOKUP(SPECIES!AV135,Sheet1!$B$9:$C$13,2,FALSE),0)*$I112</f>
        <v>#VALUE!</v>
      </c>
      <c r="AO112" s="8" t="e">
        <f>_xlfn.IFNA(VLOOKUP(SPECIES!AW135,Sheet1!$B$9:$C$13,2,FALSE),0)*$I112</f>
        <v>#VALUE!</v>
      </c>
      <c r="AP112" s="8" t="e">
        <f>_xlfn.IFNA(VLOOKUP(SPECIES!AX135,Sheet1!$B$9:$C$13,2,FALSE),0)*$I112</f>
        <v>#VALUE!</v>
      </c>
      <c r="AQ112" s="8" t="e">
        <f>_xlfn.IFNA(VLOOKUP(SPECIES!AY135,Sheet1!$B$9:$C$13,2,FALSE),0)*$I112</f>
        <v>#VALUE!</v>
      </c>
      <c r="AR112" s="8" t="e">
        <f>_xlfn.IFNA(VLOOKUP(SPECIES!AZ135,Sheet1!$B$9:$C$13,2,FALSE),0)*$I112</f>
        <v>#VALUE!</v>
      </c>
      <c r="AS112" s="8" t="e">
        <f>_xlfn.IFNA(VLOOKUP(SPECIES!BA135,Sheet1!$B$9:$C$13,2,FALSE),0)*$I112</f>
        <v>#VALUE!</v>
      </c>
      <c r="AT112" s="8" t="e">
        <f>_xlfn.IFNA(VLOOKUP(SPECIES!BB135,Sheet1!$B$9:$C$13,2,FALSE),0)*$I112</f>
        <v>#VALUE!</v>
      </c>
      <c r="AU112" s="8" t="e">
        <f>_xlfn.IFNA(VLOOKUP(SPECIES!BC135,Sheet1!$B$9:$C$13,2,FALSE),0)*$I112</f>
        <v>#VALUE!</v>
      </c>
      <c r="AV112" s="8" t="e">
        <f>_xlfn.IFNA(VLOOKUP(SPECIES!BD135,Sheet1!$B$9:$C$13,2,FALSE),0)*$I112</f>
        <v>#VALUE!</v>
      </c>
      <c r="AW112" s="8" t="e">
        <f>_xlfn.IFNA(VLOOKUP(SPECIES!BE135,Sheet1!$B$9:$C$13,2,FALSE),0)*$I112</f>
        <v>#VALUE!</v>
      </c>
      <c r="AX112" s="8" t="e">
        <f>_xlfn.IFNA(VLOOKUP(SPECIES!BF135,Sheet1!$B$9:$C$13,2,FALSE),0)*$I112</f>
        <v>#VALUE!</v>
      </c>
      <c r="AY112" s="8" t="e">
        <f>_xlfn.IFNA(VLOOKUP(SPECIES!BG135,Sheet1!$B$9:$C$13,2,FALSE),0)*$I112</f>
        <v>#VALUE!</v>
      </c>
      <c r="AZ112" s="8" t="e">
        <f>_xlfn.IFNA(VLOOKUP(SPECIES!BH135,Sheet1!$B$9:$C$13,2,FALSE),0)*$I112</f>
        <v>#VALUE!</v>
      </c>
      <c r="BA112" s="8" t="e">
        <f>_xlfn.IFNA(VLOOKUP(SPECIES!BI135,Sheet1!$B$9:$C$13,2,FALSE),0)*$I112</f>
        <v>#VALUE!</v>
      </c>
      <c r="BB112" s="8" t="e">
        <f>_xlfn.IFNA(VLOOKUP(SPECIES!BJ135,Sheet1!$B$9:$C$13,2,FALSE),0)*$I112</f>
        <v>#VALUE!</v>
      </c>
      <c r="BC112" s="8" t="e">
        <f>_xlfn.IFNA(VLOOKUP(SPECIES!BK135,Sheet1!$B$9:$C$13,2,FALSE),0)*$I112</f>
        <v>#VALUE!</v>
      </c>
      <c r="BD112" s="8" t="e">
        <f>_xlfn.IFNA(VLOOKUP(SPECIES!BL135,Sheet1!$B$9:$C$13,2,FALSE),0)*$I112</f>
        <v>#VALUE!</v>
      </c>
      <c r="BE112" s="8" t="e">
        <f>_xlfn.IFNA(VLOOKUP(SPECIES!BM135,Sheet1!$B$9:$C$13,2,FALSE),0)*$I112</f>
        <v>#VALUE!</v>
      </c>
      <c r="BF112" s="8" t="e">
        <f>_xlfn.IFNA(VLOOKUP(SPECIES!BN135,Sheet1!$B$9:$C$13,2,FALSE),0)*$I112</f>
        <v>#VALUE!</v>
      </c>
      <c r="BG112" s="89" t="e">
        <f>_xlfn.IFNA(VLOOKUP(SPECIES!BO135,Sheet1!$B$9:$C$13,2,FALSE),0)*$I112</f>
        <v>#VALUE!</v>
      </c>
    </row>
    <row r="113" spans="8:59">
      <c r="H113" s="130"/>
      <c r="I113" s="89" t="str">
        <f>IF(SPECIES!C136="x",9,IF(SPECIES!D136="x",3,IF(SPECIES!E136="x",1,"")))</f>
        <v/>
      </c>
      <c r="J113" s="88" t="e">
        <f>_xlfn.IFNA(VLOOKUP(SPECIES!R136,Sheet1!$B$9:$C$13,2,FALSE),0)*$I113</f>
        <v>#VALUE!</v>
      </c>
      <c r="K113" s="8" t="e">
        <f>_xlfn.IFNA(VLOOKUP(SPECIES!S136,Sheet1!$B$9:$C$13,2,FALSE),0)*$I113</f>
        <v>#VALUE!</v>
      </c>
      <c r="L113" s="8" t="e">
        <f>_xlfn.IFNA(VLOOKUP(SPECIES!T136,Sheet1!$B$9:$C$13,2,FALSE),0)*$I113</f>
        <v>#VALUE!</v>
      </c>
      <c r="M113" s="8" t="e">
        <f>_xlfn.IFNA(VLOOKUP(SPECIES!U136,Sheet1!$B$9:$C$13,2,FALSE),0)*$I113</f>
        <v>#VALUE!</v>
      </c>
      <c r="N113" s="8" t="e">
        <f>_xlfn.IFNA(VLOOKUP(SPECIES!V136,Sheet1!$B$9:$C$13,2,FALSE),0)*$I113</f>
        <v>#VALUE!</v>
      </c>
      <c r="O113" s="8" t="e">
        <f>_xlfn.IFNA(VLOOKUP(SPECIES!W136,Sheet1!$B$9:$C$13,2,FALSE),0)*$I113</f>
        <v>#VALUE!</v>
      </c>
      <c r="P113" s="8" t="e">
        <f>_xlfn.IFNA(VLOOKUP(SPECIES!X136,Sheet1!$B$9:$C$13,2,FALSE),0)*$I113</f>
        <v>#VALUE!</v>
      </c>
      <c r="Q113" s="8" t="e">
        <f>_xlfn.IFNA(VLOOKUP(SPECIES!Y136,Sheet1!$B$9:$C$13,2,FALSE),0)*$I113</f>
        <v>#VALUE!</v>
      </c>
      <c r="R113" s="8" t="e">
        <f>_xlfn.IFNA(VLOOKUP(SPECIES!Z136,Sheet1!$B$9:$C$13,2,FALSE),0)*$I113</f>
        <v>#VALUE!</v>
      </c>
      <c r="S113" s="8" t="e">
        <f>_xlfn.IFNA(VLOOKUP(SPECIES!AA136,Sheet1!$B$9:$C$13,2,FALSE),0)*$I113</f>
        <v>#VALUE!</v>
      </c>
      <c r="T113" s="8" t="e">
        <f>_xlfn.IFNA(VLOOKUP(SPECIES!AB136,Sheet1!$B$9:$C$13,2,FALSE),0)*$I113</f>
        <v>#VALUE!</v>
      </c>
      <c r="U113" s="8" t="e">
        <f>_xlfn.IFNA(VLOOKUP(SPECIES!AC136,Sheet1!$B$9:$C$13,2,FALSE),0)*$I113</f>
        <v>#VALUE!</v>
      </c>
      <c r="V113" s="8" t="e">
        <f>_xlfn.IFNA(VLOOKUP(SPECIES!AD136,Sheet1!$B$9:$C$13,2,FALSE),0)*$I113</f>
        <v>#VALUE!</v>
      </c>
      <c r="W113" s="8" t="e">
        <f>_xlfn.IFNA(VLOOKUP(SPECIES!AE136,Sheet1!$B$9:$C$13,2,FALSE),0)*$I113</f>
        <v>#VALUE!</v>
      </c>
      <c r="X113" s="8" t="e">
        <f>_xlfn.IFNA(VLOOKUP(SPECIES!AF136,Sheet1!$B$9:$C$13,2,FALSE),0)*$I113</f>
        <v>#VALUE!</v>
      </c>
      <c r="Y113" s="8" t="e">
        <f>_xlfn.IFNA(VLOOKUP(SPECIES!AG136,Sheet1!$B$9:$C$13,2,FALSE),0)*$I113</f>
        <v>#VALUE!</v>
      </c>
      <c r="Z113" s="8" t="e">
        <f>_xlfn.IFNA(VLOOKUP(SPECIES!AH136,Sheet1!$B$9:$C$13,2,FALSE),0)*$I113</f>
        <v>#VALUE!</v>
      </c>
      <c r="AA113" s="8" t="e">
        <f>_xlfn.IFNA(VLOOKUP(SPECIES!AI136,Sheet1!$B$9:$C$13,2,FALSE),0)*$I113</f>
        <v>#VALUE!</v>
      </c>
      <c r="AB113" s="8" t="e">
        <f>_xlfn.IFNA(VLOOKUP(SPECIES!AJ136,Sheet1!$B$9:$C$13,2,FALSE),0)*$I113</f>
        <v>#VALUE!</v>
      </c>
      <c r="AC113" s="8" t="e">
        <f>_xlfn.IFNA(VLOOKUP(SPECIES!AK136,Sheet1!$B$9:$C$13,2,FALSE),0)*$I113</f>
        <v>#VALUE!</v>
      </c>
      <c r="AD113" s="8" t="e">
        <f>_xlfn.IFNA(VLOOKUP(SPECIES!AL136,Sheet1!$B$9:$C$13,2,FALSE),0)*$I113</f>
        <v>#VALUE!</v>
      </c>
      <c r="AE113" s="8" t="e">
        <f>_xlfn.IFNA(VLOOKUP(SPECIES!AM136,Sheet1!$B$9:$C$13,2,FALSE),0)*$I113</f>
        <v>#VALUE!</v>
      </c>
      <c r="AF113" s="8" t="e">
        <f>_xlfn.IFNA(VLOOKUP(SPECIES!AN136,Sheet1!$B$9:$C$13,2,FALSE),0)*$I113</f>
        <v>#VALUE!</v>
      </c>
      <c r="AG113" s="8" t="e">
        <f>_xlfn.IFNA(VLOOKUP(SPECIES!AO136,Sheet1!$B$9:$C$13,2,FALSE),0)*$I113</f>
        <v>#VALUE!</v>
      </c>
      <c r="AH113" s="8" t="e">
        <f>_xlfn.IFNA(VLOOKUP(SPECIES!AP136,Sheet1!$B$9:$C$13,2,FALSE),0)*$I113</f>
        <v>#VALUE!</v>
      </c>
      <c r="AI113" s="8" t="e">
        <f>_xlfn.IFNA(VLOOKUP(SPECIES!AQ136,Sheet1!$B$9:$C$13,2,FALSE),0)*$I113</f>
        <v>#VALUE!</v>
      </c>
      <c r="AJ113" s="8" t="e">
        <f>_xlfn.IFNA(VLOOKUP(SPECIES!AR136,Sheet1!$B$9:$C$13,2,FALSE),0)*$I113</f>
        <v>#VALUE!</v>
      </c>
      <c r="AK113" s="8" t="e">
        <f>_xlfn.IFNA(VLOOKUP(SPECIES!AS136,Sheet1!$B$9:$C$13,2,FALSE),0)*$I113</f>
        <v>#VALUE!</v>
      </c>
      <c r="AL113" s="8" t="e">
        <f>_xlfn.IFNA(VLOOKUP(SPECIES!AT136,Sheet1!$B$9:$C$13,2,FALSE),0)*$I113</f>
        <v>#VALUE!</v>
      </c>
      <c r="AM113" s="8" t="e">
        <f>_xlfn.IFNA(VLOOKUP(SPECIES!AU136,Sheet1!$B$9:$C$13,2,FALSE),0)*$I113</f>
        <v>#VALUE!</v>
      </c>
      <c r="AN113" s="8" t="e">
        <f>_xlfn.IFNA(VLOOKUP(SPECIES!AV136,Sheet1!$B$9:$C$13,2,FALSE),0)*$I113</f>
        <v>#VALUE!</v>
      </c>
      <c r="AO113" s="8" t="e">
        <f>_xlfn.IFNA(VLOOKUP(SPECIES!AW136,Sheet1!$B$9:$C$13,2,FALSE),0)*$I113</f>
        <v>#VALUE!</v>
      </c>
      <c r="AP113" s="8" t="e">
        <f>_xlfn.IFNA(VLOOKUP(SPECIES!AX136,Sheet1!$B$9:$C$13,2,FALSE),0)*$I113</f>
        <v>#VALUE!</v>
      </c>
      <c r="AQ113" s="8" t="e">
        <f>_xlfn.IFNA(VLOOKUP(SPECIES!AY136,Sheet1!$B$9:$C$13,2,FALSE),0)*$I113</f>
        <v>#VALUE!</v>
      </c>
      <c r="AR113" s="8" t="e">
        <f>_xlfn.IFNA(VLOOKUP(SPECIES!AZ136,Sheet1!$B$9:$C$13,2,FALSE),0)*$I113</f>
        <v>#VALUE!</v>
      </c>
      <c r="AS113" s="8" t="e">
        <f>_xlfn.IFNA(VLOOKUP(SPECIES!BA136,Sheet1!$B$9:$C$13,2,FALSE),0)*$I113</f>
        <v>#VALUE!</v>
      </c>
      <c r="AT113" s="8" t="e">
        <f>_xlfn.IFNA(VLOOKUP(SPECIES!BB136,Sheet1!$B$9:$C$13,2,FALSE),0)*$I113</f>
        <v>#VALUE!</v>
      </c>
      <c r="AU113" s="8" t="e">
        <f>_xlfn.IFNA(VLOOKUP(SPECIES!BC136,Sheet1!$B$9:$C$13,2,FALSE),0)*$I113</f>
        <v>#VALUE!</v>
      </c>
      <c r="AV113" s="8" t="e">
        <f>_xlfn.IFNA(VLOOKUP(SPECIES!BD136,Sheet1!$B$9:$C$13,2,FALSE),0)*$I113</f>
        <v>#VALUE!</v>
      </c>
      <c r="AW113" s="8" t="e">
        <f>_xlfn.IFNA(VLOOKUP(SPECIES!BE136,Sheet1!$B$9:$C$13,2,FALSE),0)*$I113</f>
        <v>#VALUE!</v>
      </c>
      <c r="AX113" s="8" t="e">
        <f>_xlfn.IFNA(VLOOKUP(SPECIES!BF136,Sheet1!$B$9:$C$13,2,FALSE),0)*$I113</f>
        <v>#VALUE!</v>
      </c>
      <c r="AY113" s="8" t="e">
        <f>_xlfn.IFNA(VLOOKUP(SPECIES!BG136,Sheet1!$B$9:$C$13,2,FALSE),0)*$I113</f>
        <v>#VALUE!</v>
      </c>
      <c r="AZ113" s="8" t="e">
        <f>_xlfn.IFNA(VLOOKUP(SPECIES!BH136,Sheet1!$B$9:$C$13,2,FALSE),0)*$I113</f>
        <v>#VALUE!</v>
      </c>
      <c r="BA113" s="8" t="e">
        <f>_xlfn.IFNA(VLOOKUP(SPECIES!BI136,Sheet1!$B$9:$C$13,2,FALSE),0)*$I113</f>
        <v>#VALUE!</v>
      </c>
      <c r="BB113" s="8" t="e">
        <f>_xlfn.IFNA(VLOOKUP(SPECIES!BJ136,Sheet1!$B$9:$C$13,2,FALSE),0)*$I113</f>
        <v>#VALUE!</v>
      </c>
      <c r="BC113" s="8" t="e">
        <f>_xlfn.IFNA(VLOOKUP(SPECIES!BK136,Sheet1!$B$9:$C$13,2,FALSE),0)*$I113</f>
        <v>#VALUE!</v>
      </c>
      <c r="BD113" s="8" t="e">
        <f>_xlfn.IFNA(VLOOKUP(SPECIES!BL136,Sheet1!$B$9:$C$13,2,FALSE),0)*$I113</f>
        <v>#VALUE!</v>
      </c>
      <c r="BE113" s="8" t="e">
        <f>_xlfn.IFNA(VLOOKUP(SPECIES!BM136,Sheet1!$B$9:$C$13,2,FALSE),0)*$I113</f>
        <v>#VALUE!</v>
      </c>
      <c r="BF113" s="8" t="e">
        <f>_xlfn.IFNA(VLOOKUP(SPECIES!BN136,Sheet1!$B$9:$C$13,2,FALSE),0)*$I113</f>
        <v>#VALUE!</v>
      </c>
      <c r="BG113" s="89" t="e">
        <f>_xlfn.IFNA(VLOOKUP(SPECIES!BO136,Sheet1!$B$9:$C$13,2,FALSE),0)*$I113</f>
        <v>#VALUE!</v>
      </c>
    </row>
    <row r="114" spans="8:59">
      <c r="H114" s="130"/>
      <c r="I114" s="89" t="str">
        <f>IF(SPECIES!C137="x",9,IF(SPECIES!D137="x",3,IF(SPECIES!E137="x",1,"")))</f>
        <v/>
      </c>
      <c r="J114" s="88" t="e">
        <f>_xlfn.IFNA(VLOOKUP(SPECIES!R137,Sheet1!$B$9:$C$13,2,FALSE),0)*$I114</f>
        <v>#VALUE!</v>
      </c>
      <c r="K114" s="8" t="e">
        <f>_xlfn.IFNA(VLOOKUP(SPECIES!S137,Sheet1!$B$9:$C$13,2,FALSE),0)*$I114</f>
        <v>#VALUE!</v>
      </c>
      <c r="L114" s="8" t="e">
        <f>_xlfn.IFNA(VLOOKUP(SPECIES!T137,Sheet1!$B$9:$C$13,2,FALSE),0)*$I114</f>
        <v>#VALUE!</v>
      </c>
      <c r="M114" s="8" t="e">
        <f>_xlfn.IFNA(VLOOKUP(SPECIES!U137,Sheet1!$B$9:$C$13,2,FALSE),0)*$I114</f>
        <v>#VALUE!</v>
      </c>
      <c r="N114" s="8" t="e">
        <f>_xlfn.IFNA(VLOOKUP(SPECIES!V137,Sheet1!$B$9:$C$13,2,FALSE),0)*$I114</f>
        <v>#VALUE!</v>
      </c>
      <c r="O114" s="8" t="e">
        <f>_xlfn.IFNA(VLOOKUP(SPECIES!W137,Sheet1!$B$9:$C$13,2,FALSE),0)*$I114</f>
        <v>#VALUE!</v>
      </c>
      <c r="P114" s="8" t="e">
        <f>_xlfn.IFNA(VLOOKUP(SPECIES!X137,Sheet1!$B$9:$C$13,2,FALSE),0)*$I114</f>
        <v>#VALUE!</v>
      </c>
      <c r="Q114" s="8" t="e">
        <f>_xlfn.IFNA(VLOOKUP(SPECIES!Y137,Sheet1!$B$9:$C$13,2,FALSE),0)*$I114</f>
        <v>#VALUE!</v>
      </c>
      <c r="R114" s="8" t="e">
        <f>_xlfn.IFNA(VLOOKUP(SPECIES!Z137,Sheet1!$B$9:$C$13,2,FALSE),0)*$I114</f>
        <v>#VALUE!</v>
      </c>
      <c r="S114" s="8" t="e">
        <f>_xlfn.IFNA(VLOOKUP(SPECIES!AA137,Sheet1!$B$9:$C$13,2,FALSE),0)*$I114</f>
        <v>#VALUE!</v>
      </c>
      <c r="T114" s="8" t="e">
        <f>_xlfn.IFNA(VLOOKUP(SPECIES!AB137,Sheet1!$B$9:$C$13,2,FALSE),0)*$I114</f>
        <v>#VALUE!</v>
      </c>
      <c r="U114" s="8" t="e">
        <f>_xlfn.IFNA(VLOOKUP(SPECIES!AC137,Sheet1!$B$9:$C$13,2,FALSE),0)*$I114</f>
        <v>#VALUE!</v>
      </c>
      <c r="V114" s="8" t="e">
        <f>_xlfn.IFNA(VLOOKUP(SPECIES!AD137,Sheet1!$B$9:$C$13,2,FALSE),0)*$I114</f>
        <v>#VALUE!</v>
      </c>
      <c r="W114" s="8" t="e">
        <f>_xlfn.IFNA(VLOOKUP(SPECIES!AE137,Sheet1!$B$9:$C$13,2,FALSE),0)*$I114</f>
        <v>#VALUE!</v>
      </c>
      <c r="X114" s="8" t="e">
        <f>_xlfn.IFNA(VLOOKUP(SPECIES!AF137,Sheet1!$B$9:$C$13,2,FALSE),0)*$I114</f>
        <v>#VALUE!</v>
      </c>
      <c r="Y114" s="8" t="e">
        <f>_xlfn.IFNA(VLOOKUP(SPECIES!AG137,Sheet1!$B$9:$C$13,2,FALSE),0)*$I114</f>
        <v>#VALUE!</v>
      </c>
      <c r="Z114" s="8" t="e">
        <f>_xlfn.IFNA(VLOOKUP(SPECIES!AH137,Sheet1!$B$9:$C$13,2,FALSE),0)*$I114</f>
        <v>#VALUE!</v>
      </c>
      <c r="AA114" s="8" t="e">
        <f>_xlfn.IFNA(VLOOKUP(SPECIES!AI137,Sheet1!$B$9:$C$13,2,FALSE),0)*$I114</f>
        <v>#VALUE!</v>
      </c>
      <c r="AB114" s="8" t="e">
        <f>_xlfn.IFNA(VLOOKUP(SPECIES!AJ137,Sheet1!$B$9:$C$13,2,FALSE),0)*$I114</f>
        <v>#VALUE!</v>
      </c>
      <c r="AC114" s="8" t="e">
        <f>_xlfn.IFNA(VLOOKUP(SPECIES!AK137,Sheet1!$B$9:$C$13,2,FALSE),0)*$I114</f>
        <v>#VALUE!</v>
      </c>
      <c r="AD114" s="8" t="e">
        <f>_xlfn.IFNA(VLOOKUP(SPECIES!AL137,Sheet1!$B$9:$C$13,2,FALSE),0)*$I114</f>
        <v>#VALUE!</v>
      </c>
      <c r="AE114" s="8" t="e">
        <f>_xlfn.IFNA(VLOOKUP(SPECIES!AM137,Sheet1!$B$9:$C$13,2,FALSE),0)*$I114</f>
        <v>#VALUE!</v>
      </c>
      <c r="AF114" s="8" t="e">
        <f>_xlfn.IFNA(VLOOKUP(SPECIES!AN137,Sheet1!$B$9:$C$13,2,FALSE),0)*$I114</f>
        <v>#VALUE!</v>
      </c>
      <c r="AG114" s="8" t="e">
        <f>_xlfn.IFNA(VLOOKUP(SPECIES!AO137,Sheet1!$B$9:$C$13,2,FALSE),0)*$I114</f>
        <v>#VALUE!</v>
      </c>
      <c r="AH114" s="8" t="e">
        <f>_xlfn.IFNA(VLOOKUP(SPECIES!AP137,Sheet1!$B$9:$C$13,2,FALSE),0)*$I114</f>
        <v>#VALUE!</v>
      </c>
      <c r="AI114" s="8" t="e">
        <f>_xlfn.IFNA(VLOOKUP(SPECIES!AQ137,Sheet1!$B$9:$C$13,2,FALSE),0)*$I114</f>
        <v>#VALUE!</v>
      </c>
      <c r="AJ114" s="8" t="e">
        <f>_xlfn.IFNA(VLOOKUP(SPECIES!AR137,Sheet1!$B$9:$C$13,2,FALSE),0)*$I114</f>
        <v>#VALUE!</v>
      </c>
      <c r="AK114" s="8" t="e">
        <f>_xlfn.IFNA(VLOOKUP(SPECIES!AS137,Sheet1!$B$9:$C$13,2,FALSE),0)*$I114</f>
        <v>#VALUE!</v>
      </c>
      <c r="AL114" s="8" t="e">
        <f>_xlfn.IFNA(VLOOKUP(SPECIES!AT137,Sheet1!$B$9:$C$13,2,FALSE),0)*$I114</f>
        <v>#VALUE!</v>
      </c>
      <c r="AM114" s="8" t="e">
        <f>_xlfn.IFNA(VLOOKUP(SPECIES!AU137,Sheet1!$B$9:$C$13,2,FALSE),0)*$I114</f>
        <v>#VALUE!</v>
      </c>
      <c r="AN114" s="8" t="e">
        <f>_xlfn.IFNA(VLOOKUP(SPECIES!AV137,Sheet1!$B$9:$C$13,2,FALSE),0)*$I114</f>
        <v>#VALUE!</v>
      </c>
      <c r="AO114" s="8" t="e">
        <f>_xlfn.IFNA(VLOOKUP(SPECIES!AW137,Sheet1!$B$9:$C$13,2,FALSE),0)*$I114</f>
        <v>#VALUE!</v>
      </c>
      <c r="AP114" s="8" t="e">
        <f>_xlfn.IFNA(VLOOKUP(SPECIES!AX137,Sheet1!$B$9:$C$13,2,FALSE),0)*$I114</f>
        <v>#VALUE!</v>
      </c>
      <c r="AQ114" s="8" t="e">
        <f>_xlfn.IFNA(VLOOKUP(SPECIES!AY137,Sheet1!$B$9:$C$13,2,FALSE),0)*$I114</f>
        <v>#VALUE!</v>
      </c>
      <c r="AR114" s="8" t="e">
        <f>_xlfn.IFNA(VLOOKUP(SPECIES!AZ137,Sheet1!$B$9:$C$13,2,FALSE),0)*$I114</f>
        <v>#VALUE!</v>
      </c>
      <c r="AS114" s="8" t="e">
        <f>_xlfn.IFNA(VLOOKUP(SPECIES!BA137,Sheet1!$B$9:$C$13,2,FALSE),0)*$I114</f>
        <v>#VALUE!</v>
      </c>
      <c r="AT114" s="8" t="e">
        <f>_xlfn.IFNA(VLOOKUP(SPECIES!BB137,Sheet1!$B$9:$C$13,2,FALSE),0)*$I114</f>
        <v>#VALUE!</v>
      </c>
      <c r="AU114" s="8" t="e">
        <f>_xlfn.IFNA(VLOOKUP(SPECIES!BC137,Sheet1!$B$9:$C$13,2,FALSE),0)*$I114</f>
        <v>#VALUE!</v>
      </c>
      <c r="AV114" s="8" t="e">
        <f>_xlfn.IFNA(VLOOKUP(SPECIES!BD137,Sheet1!$B$9:$C$13,2,FALSE),0)*$I114</f>
        <v>#VALUE!</v>
      </c>
      <c r="AW114" s="8" t="e">
        <f>_xlfn.IFNA(VLOOKUP(SPECIES!BE137,Sheet1!$B$9:$C$13,2,FALSE),0)*$I114</f>
        <v>#VALUE!</v>
      </c>
      <c r="AX114" s="8" t="e">
        <f>_xlfn.IFNA(VLOOKUP(SPECIES!BF137,Sheet1!$B$9:$C$13,2,FALSE),0)*$I114</f>
        <v>#VALUE!</v>
      </c>
      <c r="AY114" s="8" t="e">
        <f>_xlfn.IFNA(VLOOKUP(SPECIES!BG137,Sheet1!$B$9:$C$13,2,FALSE),0)*$I114</f>
        <v>#VALUE!</v>
      </c>
      <c r="AZ114" s="8" t="e">
        <f>_xlfn.IFNA(VLOOKUP(SPECIES!BH137,Sheet1!$B$9:$C$13,2,FALSE),0)*$I114</f>
        <v>#VALUE!</v>
      </c>
      <c r="BA114" s="8" t="e">
        <f>_xlfn.IFNA(VLOOKUP(SPECIES!BI137,Sheet1!$B$9:$C$13,2,FALSE),0)*$I114</f>
        <v>#VALUE!</v>
      </c>
      <c r="BB114" s="8" t="e">
        <f>_xlfn.IFNA(VLOOKUP(SPECIES!BJ137,Sheet1!$B$9:$C$13,2,FALSE),0)*$I114</f>
        <v>#VALUE!</v>
      </c>
      <c r="BC114" s="8" t="e">
        <f>_xlfn.IFNA(VLOOKUP(SPECIES!BK137,Sheet1!$B$9:$C$13,2,FALSE),0)*$I114</f>
        <v>#VALUE!</v>
      </c>
      <c r="BD114" s="8" t="e">
        <f>_xlfn.IFNA(VLOOKUP(SPECIES!BL137,Sheet1!$B$9:$C$13,2,FALSE),0)*$I114</f>
        <v>#VALUE!</v>
      </c>
      <c r="BE114" s="8" t="e">
        <f>_xlfn.IFNA(VLOOKUP(SPECIES!BM137,Sheet1!$B$9:$C$13,2,FALSE),0)*$I114</f>
        <v>#VALUE!</v>
      </c>
      <c r="BF114" s="8" t="e">
        <f>_xlfn.IFNA(VLOOKUP(SPECIES!BN137,Sheet1!$B$9:$C$13,2,FALSE),0)*$I114</f>
        <v>#VALUE!</v>
      </c>
      <c r="BG114" s="89" t="e">
        <f>_xlfn.IFNA(VLOOKUP(SPECIES!BO137,Sheet1!$B$9:$C$13,2,FALSE),0)*$I114</f>
        <v>#VALUE!</v>
      </c>
    </row>
    <row r="115" spans="8:59">
      <c r="H115" s="130"/>
      <c r="I115" s="89" t="str">
        <f>IF(SPECIES!C138="x",9,IF(SPECIES!D138="x",3,IF(SPECIES!E138="x",1,"")))</f>
        <v/>
      </c>
      <c r="J115" s="88" t="e">
        <f>_xlfn.IFNA(VLOOKUP(SPECIES!R138,Sheet1!$B$9:$C$13,2,FALSE),0)*$I115</f>
        <v>#VALUE!</v>
      </c>
      <c r="K115" s="8" t="e">
        <f>_xlfn.IFNA(VLOOKUP(SPECIES!S138,Sheet1!$B$9:$C$13,2,FALSE),0)*$I115</f>
        <v>#VALUE!</v>
      </c>
      <c r="L115" s="8" t="e">
        <f>_xlfn.IFNA(VLOOKUP(SPECIES!T138,Sheet1!$B$9:$C$13,2,FALSE),0)*$I115</f>
        <v>#VALUE!</v>
      </c>
      <c r="M115" s="8" t="e">
        <f>_xlfn.IFNA(VLOOKUP(SPECIES!U138,Sheet1!$B$9:$C$13,2,FALSE),0)*$I115</f>
        <v>#VALUE!</v>
      </c>
      <c r="N115" s="8" t="e">
        <f>_xlfn.IFNA(VLOOKUP(SPECIES!V138,Sheet1!$B$9:$C$13,2,FALSE),0)*$I115</f>
        <v>#VALUE!</v>
      </c>
      <c r="O115" s="8" t="e">
        <f>_xlfn.IFNA(VLOOKUP(SPECIES!W138,Sheet1!$B$9:$C$13,2,FALSE),0)*$I115</f>
        <v>#VALUE!</v>
      </c>
      <c r="P115" s="8" t="e">
        <f>_xlfn.IFNA(VLOOKUP(SPECIES!X138,Sheet1!$B$9:$C$13,2,FALSE),0)*$I115</f>
        <v>#VALUE!</v>
      </c>
      <c r="Q115" s="8" t="e">
        <f>_xlfn.IFNA(VLOOKUP(SPECIES!Y138,Sheet1!$B$9:$C$13,2,FALSE),0)*$I115</f>
        <v>#VALUE!</v>
      </c>
      <c r="R115" s="8" t="e">
        <f>_xlfn.IFNA(VLOOKUP(SPECIES!Z138,Sheet1!$B$9:$C$13,2,FALSE),0)*$I115</f>
        <v>#VALUE!</v>
      </c>
      <c r="S115" s="8" t="e">
        <f>_xlfn.IFNA(VLOOKUP(SPECIES!AA138,Sheet1!$B$9:$C$13,2,FALSE),0)*$I115</f>
        <v>#VALUE!</v>
      </c>
      <c r="T115" s="8" t="e">
        <f>_xlfn.IFNA(VLOOKUP(SPECIES!AB138,Sheet1!$B$9:$C$13,2,FALSE),0)*$I115</f>
        <v>#VALUE!</v>
      </c>
      <c r="U115" s="8" t="e">
        <f>_xlfn.IFNA(VLOOKUP(SPECIES!AC138,Sheet1!$B$9:$C$13,2,FALSE),0)*$I115</f>
        <v>#VALUE!</v>
      </c>
      <c r="V115" s="8" t="e">
        <f>_xlfn.IFNA(VLOOKUP(SPECIES!AD138,Sheet1!$B$9:$C$13,2,FALSE),0)*$I115</f>
        <v>#VALUE!</v>
      </c>
      <c r="W115" s="8" t="e">
        <f>_xlfn.IFNA(VLOOKUP(SPECIES!AE138,Sheet1!$B$9:$C$13,2,FALSE),0)*$I115</f>
        <v>#VALUE!</v>
      </c>
      <c r="X115" s="8" t="e">
        <f>_xlfn.IFNA(VLOOKUP(SPECIES!AF138,Sheet1!$B$9:$C$13,2,FALSE),0)*$I115</f>
        <v>#VALUE!</v>
      </c>
      <c r="Y115" s="8" t="e">
        <f>_xlfn.IFNA(VLOOKUP(SPECIES!AG138,Sheet1!$B$9:$C$13,2,FALSE),0)*$I115</f>
        <v>#VALUE!</v>
      </c>
      <c r="Z115" s="8" t="e">
        <f>_xlfn.IFNA(VLOOKUP(SPECIES!AH138,Sheet1!$B$9:$C$13,2,FALSE),0)*$I115</f>
        <v>#VALUE!</v>
      </c>
      <c r="AA115" s="8" t="e">
        <f>_xlfn.IFNA(VLOOKUP(SPECIES!AI138,Sheet1!$B$9:$C$13,2,FALSE),0)*$I115</f>
        <v>#VALUE!</v>
      </c>
      <c r="AB115" s="8" t="e">
        <f>_xlfn.IFNA(VLOOKUP(SPECIES!AJ138,Sheet1!$B$9:$C$13,2,FALSE),0)*$I115</f>
        <v>#VALUE!</v>
      </c>
      <c r="AC115" s="8" t="e">
        <f>_xlfn.IFNA(VLOOKUP(SPECIES!AK138,Sheet1!$B$9:$C$13,2,FALSE),0)*$I115</f>
        <v>#VALUE!</v>
      </c>
      <c r="AD115" s="8" t="e">
        <f>_xlfn.IFNA(VLOOKUP(SPECIES!AL138,Sheet1!$B$9:$C$13,2,FALSE),0)*$I115</f>
        <v>#VALUE!</v>
      </c>
      <c r="AE115" s="8" t="e">
        <f>_xlfn.IFNA(VLOOKUP(SPECIES!AM138,Sheet1!$B$9:$C$13,2,FALSE),0)*$I115</f>
        <v>#VALUE!</v>
      </c>
      <c r="AF115" s="8" t="e">
        <f>_xlfn.IFNA(VLOOKUP(SPECIES!AN138,Sheet1!$B$9:$C$13,2,FALSE),0)*$I115</f>
        <v>#VALUE!</v>
      </c>
      <c r="AG115" s="8" t="e">
        <f>_xlfn.IFNA(VLOOKUP(SPECIES!AO138,Sheet1!$B$9:$C$13,2,FALSE),0)*$I115</f>
        <v>#VALUE!</v>
      </c>
      <c r="AH115" s="8" t="e">
        <f>_xlfn.IFNA(VLOOKUP(SPECIES!AP138,Sheet1!$B$9:$C$13,2,FALSE),0)*$I115</f>
        <v>#VALUE!</v>
      </c>
      <c r="AI115" s="8" t="e">
        <f>_xlfn.IFNA(VLOOKUP(SPECIES!AQ138,Sheet1!$B$9:$C$13,2,FALSE),0)*$I115</f>
        <v>#VALUE!</v>
      </c>
      <c r="AJ115" s="8" t="e">
        <f>_xlfn.IFNA(VLOOKUP(SPECIES!AR138,Sheet1!$B$9:$C$13,2,FALSE),0)*$I115</f>
        <v>#VALUE!</v>
      </c>
      <c r="AK115" s="8" t="e">
        <f>_xlfn.IFNA(VLOOKUP(SPECIES!AS138,Sheet1!$B$9:$C$13,2,FALSE),0)*$I115</f>
        <v>#VALUE!</v>
      </c>
      <c r="AL115" s="8" t="e">
        <f>_xlfn.IFNA(VLOOKUP(SPECIES!AT138,Sheet1!$B$9:$C$13,2,FALSE),0)*$I115</f>
        <v>#VALUE!</v>
      </c>
      <c r="AM115" s="8" t="e">
        <f>_xlfn.IFNA(VLOOKUP(SPECIES!AU138,Sheet1!$B$9:$C$13,2,FALSE),0)*$I115</f>
        <v>#VALUE!</v>
      </c>
      <c r="AN115" s="8" t="e">
        <f>_xlfn.IFNA(VLOOKUP(SPECIES!AV138,Sheet1!$B$9:$C$13,2,FALSE),0)*$I115</f>
        <v>#VALUE!</v>
      </c>
      <c r="AO115" s="8" t="e">
        <f>_xlfn.IFNA(VLOOKUP(SPECIES!AW138,Sheet1!$B$9:$C$13,2,FALSE),0)*$I115</f>
        <v>#VALUE!</v>
      </c>
      <c r="AP115" s="8" t="e">
        <f>_xlfn.IFNA(VLOOKUP(SPECIES!AX138,Sheet1!$B$9:$C$13,2,FALSE),0)*$I115</f>
        <v>#VALUE!</v>
      </c>
      <c r="AQ115" s="8" t="e">
        <f>_xlfn.IFNA(VLOOKUP(SPECIES!AY138,Sheet1!$B$9:$C$13,2,FALSE),0)*$I115</f>
        <v>#VALUE!</v>
      </c>
      <c r="AR115" s="8" t="e">
        <f>_xlfn.IFNA(VLOOKUP(SPECIES!AZ138,Sheet1!$B$9:$C$13,2,FALSE),0)*$I115</f>
        <v>#VALUE!</v>
      </c>
      <c r="AS115" s="8" t="e">
        <f>_xlfn.IFNA(VLOOKUP(SPECIES!BA138,Sheet1!$B$9:$C$13,2,FALSE),0)*$I115</f>
        <v>#VALUE!</v>
      </c>
      <c r="AT115" s="8" t="e">
        <f>_xlfn.IFNA(VLOOKUP(SPECIES!BB138,Sheet1!$B$9:$C$13,2,FALSE),0)*$I115</f>
        <v>#VALUE!</v>
      </c>
      <c r="AU115" s="8" t="e">
        <f>_xlfn.IFNA(VLOOKUP(SPECIES!BC138,Sheet1!$B$9:$C$13,2,FALSE),0)*$I115</f>
        <v>#VALUE!</v>
      </c>
      <c r="AV115" s="8" t="e">
        <f>_xlfn.IFNA(VLOOKUP(SPECIES!BD138,Sheet1!$B$9:$C$13,2,FALSE),0)*$I115</f>
        <v>#VALUE!</v>
      </c>
      <c r="AW115" s="8" t="e">
        <f>_xlfn.IFNA(VLOOKUP(SPECIES!BE138,Sheet1!$B$9:$C$13,2,FALSE),0)*$I115</f>
        <v>#VALUE!</v>
      </c>
      <c r="AX115" s="8" t="e">
        <f>_xlfn.IFNA(VLOOKUP(SPECIES!BF138,Sheet1!$B$9:$C$13,2,FALSE),0)*$I115</f>
        <v>#VALUE!</v>
      </c>
      <c r="AY115" s="8" t="e">
        <f>_xlfn.IFNA(VLOOKUP(SPECIES!BG138,Sheet1!$B$9:$C$13,2,FALSE),0)*$I115</f>
        <v>#VALUE!</v>
      </c>
      <c r="AZ115" s="8" t="e">
        <f>_xlfn.IFNA(VLOOKUP(SPECIES!BH138,Sheet1!$B$9:$C$13,2,FALSE),0)*$I115</f>
        <v>#VALUE!</v>
      </c>
      <c r="BA115" s="8" t="e">
        <f>_xlfn.IFNA(VLOOKUP(SPECIES!BI138,Sheet1!$B$9:$C$13,2,FALSE),0)*$I115</f>
        <v>#VALUE!</v>
      </c>
      <c r="BB115" s="8" t="e">
        <f>_xlfn.IFNA(VLOOKUP(SPECIES!BJ138,Sheet1!$B$9:$C$13,2,FALSE),0)*$I115</f>
        <v>#VALUE!</v>
      </c>
      <c r="BC115" s="8" t="e">
        <f>_xlfn.IFNA(VLOOKUP(SPECIES!BK138,Sheet1!$B$9:$C$13,2,FALSE),0)*$I115</f>
        <v>#VALUE!</v>
      </c>
      <c r="BD115" s="8" t="e">
        <f>_xlfn.IFNA(VLOOKUP(SPECIES!BL138,Sheet1!$B$9:$C$13,2,FALSE),0)*$I115</f>
        <v>#VALUE!</v>
      </c>
      <c r="BE115" s="8" t="e">
        <f>_xlfn.IFNA(VLOOKUP(SPECIES!BM138,Sheet1!$B$9:$C$13,2,FALSE),0)*$I115</f>
        <v>#VALUE!</v>
      </c>
      <c r="BF115" s="8" t="e">
        <f>_xlfn.IFNA(VLOOKUP(SPECIES!BN138,Sheet1!$B$9:$C$13,2,FALSE),0)*$I115</f>
        <v>#VALUE!</v>
      </c>
      <c r="BG115" s="89" t="e">
        <f>_xlfn.IFNA(VLOOKUP(SPECIES!BO138,Sheet1!$B$9:$C$13,2,FALSE),0)*$I115</f>
        <v>#VALUE!</v>
      </c>
    </row>
    <row r="116" spans="8:59">
      <c r="H116" s="130"/>
      <c r="I116" s="89" t="str">
        <f>IF(SPECIES!C139="x",9,IF(SPECIES!D139="x",3,IF(SPECIES!E139="x",1,"")))</f>
        <v/>
      </c>
      <c r="J116" s="88" t="e">
        <f>_xlfn.IFNA(VLOOKUP(SPECIES!R139,Sheet1!$B$9:$C$13,2,FALSE),0)*$I116</f>
        <v>#VALUE!</v>
      </c>
      <c r="K116" s="8" t="e">
        <f>_xlfn.IFNA(VLOOKUP(SPECIES!S139,Sheet1!$B$9:$C$13,2,FALSE),0)*$I116</f>
        <v>#VALUE!</v>
      </c>
      <c r="L116" s="8" t="e">
        <f>_xlfn.IFNA(VLOOKUP(SPECIES!T139,Sheet1!$B$9:$C$13,2,FALSE),0)*$I116</f>
        <v>#VALUE!</v>
      </c>
      <c r="M116" s="8" t="e">
        <f>_xlfn.IFNA(VLOOKUP(SPECIES!U139,Sheet1!$B$9:$C$13,2,FALSE),0)*$I116</f>
        <v>#VALUE!</v>
      </c>
      <c r="N116" s="8" t="e">
        <f>_xlfn.IFNA(VLOOKUP(SPECIES!V139,Sheet1!$B$9:$C$13,2,FALSE),0)*$I116</f>
        <v>#VALUE!</v>
      </c>
      <c r="O116" s="8" t="e">
        <f>_xlfn.IFNA(VLOOKUP(SPECIES!W139,Sheet1!$B$9:$C$13,2,FALSE),0)*$I116</f>
        <v>#VALUE!</v>
      </c>
      <c r="P116" s="8" t="e">
        <f>_xlfn.IFNA(VLOOKUP(SPECIES!X139,Sheet1!$B$9:$C$13,2,FALSE),0)*$I116</f>
        <v>#VALUE!</v>
      </c>
      <c r="Q116" s="8" t="e">
        <f>_xlfn.IFNA(VLOOKUP(SPECIES!Y139,Sheet1!$B$9:$C$13,2,FALSE),0)*$I116</f>
        <v>#VALUE!</v>
      </c>
      <c r="R116" s="8" t="e">
        <f>_xlfn.IFNA(VLOOKUP(SPECIES!Z139,Sheet1!$B$9:$C$13,2,FALSE),0)*$I116</f>
        <v>#VALUE!</v>
      </c>
      <c r="S116" s="8" t="e">
        <f>_xlfn.IFNA(VLOOKUP(SPECIES!AA139,Sheet1!$B$9:$C$13,2,FALSE),0)*$I116</f>
        <v>#VALUE!</v>
      </c>
      <c r="T116" s="8" t="e">
        <f>_xlfn.IFNA(VLOOKUP(SPECIES!AB139,Sheet1!$B$9:$C$13,2,FALSE),0)*$I116</f>
        <v>#VALUE!</v>
      </c>
      <c r="U116" s="8" t="e">
        <f>_xlfn.IFNA(VLOOKUP(SPECIES!AC139,Sheet1!$B$9:$C$13,2,FALSE),0)*$I116</f>
        <v>#VALUE!</v>
      </c>
      <c r="V116" s="8" t="e">
        <f>_xlfn.IFNA(VLOOKUP(SPECIES!AD139,Sheet1!$B$9:$C$13,2,FALSE),0)*$I116</f>
        <v>#VALUE!</v>
      </c>
      <c r="W116" s="8" t="e">
        <f>_xlfn.IFNA(VLOOKUP(SPECIES!AE139,Sheet1!$B$9:$C$13,2,FALSE),0)*$I116</f>
        <v>#VALUE!</v>
      </c>
      <c r="X116" s="8" t="e">
        <f>_xlfn.IFNA(VLOOKUP(SPECIES!AF139,Sheet1!$B$9:$C$13,2,FALSE),0)*$I116</f>
        <v>#VALUE!</v>
      </c>
      <c r="Y116" s="8" t="e">
        <f>_xlfn.IFNA(VLOOKUP(SPECIES!AG139,Sheet1!$B$9:$C$13,2,FALSE),0)*$I116</f>
        <v>#VALUE!</v>
      </c>
      <c r="Z116" s="8" t="e">
        <f>_xlfn.IFNA(VLOOKUP(SPECIES!AH139,Sheet1!$B$9:$C$13,2,FALSE),0)*$I116</f>
        <v>#VALUE!</v>
      </c>
      <c r="AA116" s="8" t="e">
        <f>_xlfn.IFNA(VLOOKUP(SPECIES!AI139,Sheet1!$B$9:$C$13,2,FALSE),0)*$I116</f>
        <v>#VALUE!</v>
      </c>
      <c r="AB116" s="8" t="e">
        <f>_xlfn.IFNA(VLOOKUP(SPECIES!AJ139,Sheet1!$B$9:$C$13,2,FALSE),0)*$I116</f>
        <v>#VALUE!</v>
      </c>
      <c r="AC116" s="8" t="e">
        <f>_xlfn.IFNA(VLOOKUP(SPECIES!AK139,Sheet1!$B$9:$C$13,2,FALSE),0)*$I116</f>
        <v>#VALUE!</v>
      </c>
      <c r="AD116" s="8" t="e">
        <f>_xlfn.IFNA(VLOOKUP(SPECIES!AL139,Sheet1!$B$9:$C$13,2,FALSE),0)*$I116</f>
        <v>#VALUE!</v>
      </c>
      <c r="AE116" s="8" t="e">
        <f>_xlfn.IFNA(VLOOKUP(SPECIES!AM139,Sheet1!$B$9:$C$13,2,FALSE),0)*$I116</f>
        <v>#VALUE!</v>
      </c>
      <c r="AF116" s="8" t="e">
        <f>_xlfn.IFNA(VLOOKUP(SPECIES!AN139,Sheet1!$B$9:$C$13,2,FALSE),0)*$I116</f>
        <v>#VALUE!</v>
      </c>
      <c r="AG116" s="8" t="e">
        <f>_xlfn.IFNA(VLOOKUP(SPECIES!AO139,Sheet1!$B$9:$C$13,2,FALSE),0)*$I116</f>
        <v>#VALUE!</v>
      </c>
      <c r="AH116" s="8" t="e">
        <f>_xlfn.IFNA(VLOOKUP(SPECIES!AP139,Sheet1!$B$9:$C$13,2,FALSE),0)*$I116</f>
        <v>#VALUE!</v>
      </c>
      <c r="AI116" s="8" t="e">
        <f>_xlfn.IFNA(VLOOKUP(SPECIES!AQ139,Sheet1!$B$9:$C$13,2,FALSE),0)*$I116</f>
        <v>#VALUE!</v>
      </c>
      <c r="AJ116" s="8" t="e">
        <f>_xlfn.IFNA(VLOOKUP(SPECIES!AR139,Sheet1!$B$9:$C$13,2,FALSE),0)*$I116</f>
        <v>#VALUE!</v>
      </c>
      <c r="AK116" s="8" t="e">
        <f>_xlfn.IFNA(VLOOKUP(SPECIES!AS139,Sheet1!$B$9:$C$13,2,FALSE),0)*$I116</f>
        <v>#VALUE!</v>
      </c>
      <c r="AL116" s="8" t="e">
        <f>_xlfn.IFNA(VLOOKUP(SPECIES!AT139,Sheet1!$B$9:$C$13,2,FALSE),0)*$I116</f>
        <v>#VALUE!</v>
      </c>
      <c r="AM116" s="8" t="e">
        <f>_xlfn.IFNA(VLOOKUP(SPECIES!AU139,Sheet1!$B$9:$C$13,2,FALSE),0)*$I116</f>
        <v>#VALUE!</v>
      </c>
      <c r="AN116" s="8" t="e">
        <f>_xlfn.IFNA(VLOOKUP(SPECIES!AV139,Sheet1!$B$9:$C$13,2,FALSE),0)*$I116</f>
        <v>#VALUE!</v>
      </c>
      <c r="AO116" s="8" t="e">
        <f>_xlfn.IFNA(VLOOKUP(SPECIES!AW139,Sheet1!$B$9:$C$13,2,FALSE),0)*$I116</f>
        <v>#VALUE!</v>
      </c>
      <c r="AP116" s="8" t="e">
        <f>_xlfn.IFNA(VLOOKUP(SPECIES!AX139,Sheet1!$B$9:$C$13,2,FALSE),0)*$I116</f>
        <v>#VALUE!</v>
      </c>
      <c r="AQ116" s="8" t="e">
        <f>_xlfn.IFNA(VLOOKUP(SPECIES!AY139,Sheet1!$B$9:$C$13,2,FALSE),0)*$I116</f>
        <v>#VALUE!</v>
      </c>
      <c r="AR116" s="8" t="e">
        <f>_xlfn.IFNA(VLOOKUP(SPECIES!AZ139,Sheet1!$B$9:$C$13,2,FALSE),0)*$I116</f>
        <v>#VALUE!</v>
      </c>
      <c r="AS116" s="8" t="e">
        <f>_xlfn.IFNA(VLOOKUP(SPECIES!BA139,Sheet1!$B$9:$C$13,2,FALSE),0)*$I116</f>
        <v>#VALUE!</v>
      </c>
      <c r="AT116" s="8" t="e">
        <f>_xlfn.IFNA(VLOOKUP(SPECIES!BB139,Sheet1!$B$9:$C$13,2,FALSE),0)*$I116</f>
        <v>#VALUE!</v>
      </c>
      <c r="AU116" s="8" t="e">
        <f>_xlfn.IFNA(VLOOKUP(SPECIES!BC139,Sheet1!$B$9:$C$13,2,FALSE),0)*$I116</f>
        <v>#VALUE!</v>
      </c>
      <c r="AV116" s="8" t="e">
        <f>_xlfn.IFNA(VLOOKUP(SPECIES!BD139,Sheet1!$B$9:$C$13,2,FALSE),0)*$I116</f>
        <v>#VALUE!</v>
      </c>
      <c r="AW116" s="8" t="e">
        <f>_xlfn.IFNA(VLOOKUP(SPECIES!BE139,Sheet1!$B$9:$C$13,2,FALSE),0)*$I116</f>
        <v>#VALUE!</v>
      </c>
      <c r="AX116" s="8" t="e">
        <f>_xlfn.IFNA(VLOOKUP(SPECIES!BF139,Sheet1!$B$9:$C$13,2,FALSE),0)*$I116</f>
        <v>#VALUE!</v>
      </c>
      <c r="AY116" s="8" t="e">
        <f>_xlfn.IFNA(VLOOKUP(SPECIES!BG139,Sheet1!$B$9:$C$13,2,FALSE),0)*$I116</f>
        <v>#VALUE!</v>
      </c>
      <c r="AZ116" s="8" t="e">
        <f>_xlfn.IFNA(VLOOKUP(SPECIES!BH139,Sheet1!$B$9:$C$13,2,FALSE),0)*$I116</f>
        <v>#VALUE!</v>
      </c>
      <c r="BA116" s="8" t="e">
        <f>_xlfn.IFNA(VLOOKUP(SPECIES!BI139,Sheet1!$B$9:$C$13,2,FALSE),0)*$I116</f>
        <v>#VALUE!</v>
      </c>
      <c r="BB116" s="8" t="e">
        <f>_xlfn.IFNA(VLOOKUP(SPECIES!BJ139,Sheet1!$B$9:$C$13,2,FALSE),0)*$I116</f>
        <v>#VALUE!</v>
      </c>
      <c r="BC116" s="8" t="e">
        <f>_xlfn.IFNA(VLOOKUP(SPECIES!BK139,Sheet1!$B$9:$C$13,2,FALSE),0)*$I116</f>
        <v>#VALUE!</v>
      </c>
      <c r="BD116" s="8" t="e">
        <f>_xlfn.IFNA(VLOOKUP(SPECIES!BL139,Sheet1!$B$9:$C$13,2,FALSE),0)*$I116</f>
        <v>#VALUE!</v>
      </c>
      <c r="BE116" s="8" t="e">
        <f>_xlfn.IFNA(VLOOKUP(SPECIES!BM139,Sheet1!$B$9:$C$13,2,FALSE),0)*$I116</f>
        <v>#VALUE!</v>
      </c>
      <c r="BF116" s="8" t="e">
        <f>_xlfn.IFNA(VLOOKUP(SPECIES!BN139,Sheet1!$B$9:$C$13,2,FALSE),0)*$I116</f>
        <v>#VALUE!</v>
      </c>
      <c r="BG116" s="89" t="e">
        <f>_xlfn.IFNA(VLOOKUP(SPECIES!BO139,Sheet1!$B$9:$C$13,2,FALSE),0)*$I116</f>
        <v>#VALUE!</v>
      </c>
    </row>
    <row r="117" spans="8:59">
      <c r="H117" s="130"/>
      <c r="I117" s="89" t="str">
        <f>IF(SPECIES!C140="x",9,IF(SPECIES!D140="x",3,IF(SPECIES!E140="x",1,"")))</f>
        <v/>
      </c>
      <c r="J117" s="88" t="e">
        <f>_xlfn.IFNA(VLOOKUP(SPECIES!R140,Sheet1!$B$9:$C$13,2,FALSE),0)*$I117</f>
        <v>#VALUE!</v>
      </c>
      <c r="K117" s="8" t="e">
        <f>_xlfn.IFNA(VLOOKUP(SPECIES!S140,Sheet1!$B$9:$C$13,2,FALSE),0)*$I117</f>
        <v>#VALUE!</v>
      </c>
      <c r="L117" s="8" t="e">
        <f>_xlfn.IFNA(VLOOKUP(SPECIES!T140,Sheet1!$B$9:$C$13,2,FALSE),0)*$I117</f>
        <v>#VALUE!</v>
      </c>
      <c r="M117" s="8" t="e">
        <f>_xlfn.IFNA(VLOOKUP(SPECIES!U140,Sheet1!$B$9:$C$13,2,FALSE),0)*$I117</f>
        <v>#VALUE!</v>
      </c>
      <c r="N117" s="8" t="e">
        <f>_xlfn.IFNA(VLOOKUP(SPECIES!V140,Sheet1!$B$9:$C$13,2,FALSE),0)*$I117</f>
        <v>#VALUE!</v>
      </c>
      <c r="O117" s="8" t="e">
        <f>_xlfn.IFNA(VLOOKUP(SPECIES!W140,Sheet1!$B$9:$C$13,2,FALSE),0)*$I117</f>
        <v>#VALUE!</v>
      </c>
      <c r="P117" s="8" t="e">
        <f>_xlfn.IFNA(VLOOKUP(SPECIES!X140,Sheet1!$B$9:$C$13,2,FALSE),0)*$I117</f>
        <v>#VALUE!</v>
      </c>
      <c r="Q117" s="8" t="e">
        <f>_xlfn.IFNA(VLOOKUP(SPECIES!Y140,Sheet1!$B$9:$C$13,2,FALSE),0)*$I117</f>
        <v>#VALUE!</v>
      </c>
      <c r="R117" s="8" t="e">
        <f>_xlfn.IFNA(VLOOKUP(SPECIES!Z140,Sheet1!$B$9:$C$13,2,FALSE),0)*$I117</f>
        <v>#VALUE!</v>
      </c>
      <c r="S117" s="8" t="e">
        <f>_xlfn.IFNA(VLOOKUP(SPECIES!AA140,Sheet1!$B$9:$C$13,2,FALSE),0)*$I117</f>
        <v>#VALUE!</v>
      </c>
      <c r="T117" s="8" t="e">
        <f>_xlfn.IFNA(VLOOKUP(SPECIES!AB140,Sheet1!$B$9:$C$13,2,FALSE),0)*$I117</f>
        <v>#VALUE!</v>
      </c>
      <c r="U117" s="8" t="e">
        <f>_xlfn.IFNA(VLOOKUP(SPECIES!AC140,Sheet1!$B$9:$C$13,2,FALSE),0)*$I117</f>
        <v>#VALUE!</v>
      </c>
      <c r="V117" s="8" t="e">
        <f>_xlfn.IFNA(VLOOKUP(SPECIES!AD140,Sheet1!$B$9:$C$13,2,FALSE),0)*$I117</f>
        <v>#VALUE!</v>
      </c>
      <c r="W117" s="8" t="e">
        <f>_xlfn.IFNA(VLOOKUP(SPECIES!AE140,Sheet1!$B$9:$C$13,2,FALSE),0)*$I117</f>
        <v>#VALUE!</v>
      </c>
      <c r="X117" s="8" t="e">
        <f>_xlfn.IFNA(VLOOKUP(SPECIES!AF140,Sheet1!$B$9:$C$13,2,FALSE),0)*$I117</f>
        <v>#VALUE!</v>
      </c>
      <c r="Y117" s="8" t="e">
        <f>_xlfn.IFNA(VLOOKUP(SPECIES!AG140,Sheet1!$B$9:$C$13,2,FALSE),0)*$I117</f>
        <v>#VALUE!</v>
      </c>
      <c r="Z117" s="8" t="e">
        <f>_xlfn.IFNA(VLOOKUP(SPECIES!AH140,Sheet1!$B$9:$C$13,2,FALSE),0)*$I117</f>
        <v>#VALUE!</v>
      </c>
      <c r="AA117" s="8" t="e">
        <f>_xlfn.IFNA(VLOOKUP(SPECIES!AI140,Sheet1!$B$9:$C$13,2,FALSE),0)*$I117</f>
        <v>#VALUE!</v>
      </c>
      <c r="AB117" s="8" t="e">
        <f>_xlfn.IFNA(VLOOKUP(SPECIES!AJ140,Sheet1!$B$9:$C$13,2,FALSE),0)*$I117</f>
        <v>#VALUE!</v>
      </c>
      <c r="AC117" s="8" t="e">
        <f>_xlfn.IFNA(VLOOKUP(SPECIES!AK140,Sheet1!$B$9:$C$13,2,FALSE),0)*$I117</f>
        <v>#VALUE!</v>
      </c>
      <c r="AD117" s="8" t="e">
        <f>_xlfn.IFNA(VLOOKUP(SPECIES!AL140,Sheet1!$B$9:$C$13,2,FALSE),0)*$I117</f>
        <v>#VALUE!</v>
      </c>
      <c r="AE117" s="8" t="e">
        <f>_xlfn.IFNA(VLOOKUP(SPECIES!AM140,Sheet1!$B$9:$C$13,2,FALSE),0)*$I117</f>
        <v>#VALUE!</v>
      </c>
      <c r="AF117" s="8" t="e">
        <f>_xlfn.IFNA(VLOOKUP(SPECIES!AN140,Sheet1!$B$9:$C$13,2,FALSE),0)*$I117</f>
        <v>#VALUE!</v>
      </c>
      <c r="AG117" s="8" t="e">
        <f>_xlfn.IFNA(VLOOKUP(SPECIES!AO140,Sheet1!$B$9:$C$13,2,FALSE),0)*$I117</f>
        <v>#VALUE!</v>
      </c>
      <c r="AH117" s="8" t="e">
        <f>_xlfn.IFNA(VLOOKUP(SPECIES!AP140,Sheet1!$B$9:$C$13,2,FALSE),0)*$I117</f>
        <v>#VALUE!</v>
      </c>
      <c r="AI117" s="8" t="e">
        <f>_xlfn.IFNA(VLOOKUP(SPECIES!AQ140,Sheet1!$B$9:$C$13,2,FALSE),0)*$I117</f>
        <v>#VALUE!</v>
      </c>
      <c r="AJ117" s="8" t="e">
        <f>_xlfn.IFNA(VLOOKUP(SPECIES!AR140,Sheet1!$B$9:$C$13,2,FALSE),0)*$I117</f>
        <v>#VALUE!</v>
      </c>
      <c r="AK117" s="8" t="e">
        <f>_xlfn.IFNA(VLOOKUP(SPECIES!AS140,Sheet1!$B$9:$C$13,2,FALSE),0)*$I117</f>
        <v>#VALUE!</v>
      </c>
      <c r="AL117" s="8" t="e">
        <f>_xlfn.IFNA(VLOOKUP(SPECIES!AT140,Sheet1!$B$9:$C$13,2,FALSE),0)*$I117</f>
        <v>#VALUE!</v>
      </c>
      <c r="AM117" s="8" t="e">
        <f>_xlfn.IFNA(VLOOKUP(SPECIES!AU140,Sheet1!$B$9:$C$13,2,FALSE),0)*$I117</f>
        <v>#VALUE!</v>
      </c>
      <c r="AN117" s="8" t="e">
        <f>_xlfn.IFNA(VLOOKUP(SPECIES!AV140,Sheet1!$B$9:$C$13,2,FALSE),0)*$I117</f>
        <v>#VALUE!</v>
      </c>
      <c r="AO117" s="8" t="e">
        <f>_xlfn.IFNA(VLOOKUP(SPECIES!AW140,Sheet1!$B$9:$C$13,2,FALSE),0)*$I117</f>
        <v>#VALUE!</v>
      </c>
      <c r="AP117" s="8" t="e">
        <f>_xlfn.IFNA(VLOOKUP(SPECIES!AX140,Sheet1!$B$9:$C$13,2,FALSE),0)*$I117</f>
        <v>#VALUE!</v>
      </c>
      <c r="AQ117" s="8" t="e">
        <f>_xlfn.IFNA(VLOOKUP(SPECIES!AY140,Sheet1!$B$9:$C$13,2,FALSE),0)*$I117</f>
        <v>#VALUE!</v>
      </c>
      <c r="AR117" s="8" t="e">
        <f>_xlfn.IFNA(VLOOKUP(SPECIES!AZ140,Sheet1!$B$9:$C$13,2,FALSE),0)*$I117</f>
        <v>#VALUE!</v>
      </c>
      <c r="AS117" s="8" t="e">
        <f>_xlfn.IFNA(VLOOKUP(SPECIES!BA140,Sheet1!$B$9:$C$13,2,FALSE),0)*$I117</f>
        <v>#VALUE!</v>
      </c>
      <c r="AT117" s="8" t="e">
        <f>_xlfn.IFNA(VLOOKUP(SPECIES!BB140,Sheet1!$B$9:$C$13,2,FALSE),0)*$I117</f>
        <v>#VALUE!</v>
      </c>
      <c r="AU117" s="8" t="e">
        <f>_xlfn.IFNA(VLOOKUP(SPECIES!BC140,Sheet1!$B$9:$C$13,2,FALSE),0)*$I117</f>
        <v>#VALUE!</v>
      </c>
      <c r="AV117" s="8" t="e">
        <f>_xlfn.IFNA(VLOOKUP(SPECIES!BD140,Sheet1!$B$9:$C$13,2,FALSE),0)*$I117</f>
        <v>#VALUE!</v>
      </c>
      <c r="AW117" s="8" t="e">
        <f>_xlfn.IFNA(VLOOKUP(SPECIES!BE140,Sheet1!$B$9:$C$13,2,FALSE),0)*$I117</f>
        <v>#VALUE!</v>
      </c>
      <c r="AX117" s="8" t="e">
        <f>_xlfn.IFNA(VLOOKUP(SPECIES!BF140,Sheet1!$B$9:$C$13,2,FALSE),0)*$I117</f>
        <v>#VALUE!</v>
      </c>
      <c r="AY117" s="8" t="e">
        <f>_xlfn.IFNA(VLOOKUP(SPECIES!BG140,Sheet1!$B$9:$C$13,2,FALSE),0)*$I117</f>
        <v>#VALUE!</v>
      </c>
      <c r="AZ117" s="8" t="e">
        <f>_xlfn.IFNA(VLOOKUP(SPECIES!BH140,Sheet1!$B$9:$C$13,2,FALSE),0)*$I117</f>
        <v>#VALUE!</v>
      </c>
      <c r="BA117" s="8" t="e">
        <f>_xlfn.IFNA(VLOOKUP(SPECIES!BI140,Sheet1!$B$9:$C$13,2,FALSE),0)*$I117</f>
        <v>#VALUE!</v>
      </c>
      <c r="BB117" s="8" t="e">
        <f>_xlfn.IFNA(VLOOKUP(SPECIES!BJ140,Sheet1!$B$9:$C$13,2,FALSE),0)*$I117</f>
        <v>#VALUE!</v>
      </c>
      <c r="BC117" s="8" t="e">
        <f>_xlfn.IFNA(VLOOKUP(SPECIES!BK140,Sheet1!$B$9:$C$13,2,FALSE),0)*$I117</f>
        <v>#VALUE!</v>
      </c>
      <c r="BD117" s="8" t="e">
        <f>_xlfn.IFNA(VLOOKUP(SPECIES!BL140,Sheet1!$B$9:$C$13,2,FALSE),0)*$I117</f>
        <v>#VALUE!</v>
      </c>
      <c r="BE117" s="8" t="e">
        <f>_xlfn.IFNA(VLOOKUP(SPECIES!BM140,Sheet1!$B$9:$C$13,2,FALSE),0)*$I117</f>
        <v>#VALUE!</v>
      </c>
      <c r="BF117" s="8" t="e">
        <f>_xlfn.IFNA(VLOOKUP(SPECIES!BN140,Sheet1!$B$9:$C$13,2,FALSE),0)*$I117</f>
        <v>#VALUE!</v>
      </c>
      <c r="BG117" s="89" t="e">
        <f>_xlfn.IFNA(VLOOKUP(SPECIES!BO140,Sheet1!$B$9:$C$13,2,FALSE),0)*$I117</f>
        <v>#VALUE!</v>
      </c>
    </row>
    <row r="118" spans="8:59">
      <c r="H118" s="130"/>
      <c r="I118" s="89" t="str">
        <f>IF(SPECIES!C141="x",9,IF(SPECIES!D141="x",3,IF(SPECIES!E141="x",1,"")))</f>
        <v/>
      </c>
      <c r="J118" s="88" t="e">
        <f>_xlfn.IFNA(VLOOKUP(SPECIES!R141,Sheet1!$B$9:$C$13,2,FALSE),0)*$I118</f>
        <v>#VALUE!</v>
      </c>
      <c r="K118" s="8" t="e">
        <f>_xlfn.IFNA(VLOOKUP(SPECIES!S141,Sheet1!$B$9:$C$13,2,FALSE),0)*$I118</f>
        <v>#VALUE!</v>
      </c>
      <c r="L118" s="8" t="e">
        <f>_xlfn.IFNA(VLOOKUP(SPECIES!T141,Sheet1!$B$9:$C$13,2,FALSE),0)*$I118</f>
        <v>#VALUE!</v>
      </c>
      <c r="M118" s="8" t="e">
        <f>_xlfn.IFNA(VLOOKUP(SPECIES!U141,Sheet1!$B$9:$C$13,2,FALSE),0)*$I118</f>
        <v>#VALUE!</v>
      </c>
      <c r="N118" s="8" t="e">
        <f>_xlfn.IFNA(VLOOKUP(SPECIES!V141,Sheet1!$B$9:$C$13,2,FALSE),0)*$I118</f>
        <v>#VALUE!</v>
      </c>
      <c r="O118" s="8" t="e">
        <f>_xlfn.IFNA(VLOOKUP(SPECIES!W141,Sheet1!$B$9:$C$13,2,FALSE),0)*$I118</f>
        <v>#VALUE!</v>
      </c>
      <c r="P118" s="8" t="e">
        <f>_xlfn.IFNA(VLOOKUP(SPECIES!X141,Sheet1!$B$9:$C$13,2,FALSE),0)*$I118</f>
        <v>#VALUE!</v>
      </c>
      <c r="Q118" s="8" t="e">
        <f>_xlfn.IFNA(VLOOKUP(SPECIES!Y141,Sheet1!$B$9:$C$13,2,FALSE),0)*$I118</f>
        <v>#VALUE!</v>
      </c>
      <c r="R118" s="8" t="e">
        <f>_xlfn.IFNA(VLOOKUP(SPECIES!Z141,Sheet1!$B$9:$C$13,2,FALSE),0)*$I118</f>
        <v>#VALUE!</v>
      </c>
      <c r="S118" s="8" t="e">
        <f>_xlfn.IFNA(VLOOKUP(SPECIES!AA141,Sheet1!$B$9:$C$13,2,FALSE),0)*$I118</f>
        <v>#VALUE!</v>
      </c>
      <c r="T118" s="8" t="e">
        <f>_xlfn.IFNA(VLOOKUP(SPECIES!AB141,Sheet1!$B$9:$C$13,2,FALSE),0)*$I118</f>
        <v>#VALUE!</v>
      </c>
      <c r="U118" s="8" t="e">
        <f>_xlfn.IFNA(VLOOKUP(SPECIES!AC141,Sheet1!$B$9:$C$13,2,FALSE),0)*$I118</f>
        <v>#VALUE!</v>
      </c>
      <c r="V118" s="8" t="e">
        <f>_xlfn.IFNA(VLOOKUP(SPECIES!AD141,Sheet1!$B$9:$C$13,2,FALSE),0)*$I118</f>
        <v>#VALUE!</v>
      </c>
      <c r="W118" s="8" t="e">
        <f>_xlfn.IFNA(VLOOKUP(SPECIES!AE141,Sheet1!$B$9:$C$13,2,FALSE),0)*$I118</f>
        <v>#VALUE!</v>
      </c>
      <c r="X118" s="8" t="e">
        <f>_xlfn.IFNA(VLOOKUP(SPECIES!AF141,Sheet1!$B$9:$C$13,2,FALSE),0)*$I118</f>
        <v>#VALUE!</v>
      </c>
      <c r="Y118" s="8" t="e">
        <f>_xlfn.IFNA(VLOOKUP(SPECIES!AG141,Sheet1!$B$9:$C$13,2,FALSE),0)*$I118</f>
        <v>#VALUE!</v>
      </c>
      <c r="Z118" s="8" t="e">
        <f>_xlfn.IFNA(VLOOKUP(SPECIES!AH141,Sheet1!$B$9:$C$13,2,FALSE),0)*$I118</f>
        <v>#VALUE!</v>
      </c>
      <c r="AA118" s="8" t="e">
        <f>_xlfn.IFNA(VLOOKUP(SPECIES!AI141,Sheet1!$B$9:$C$13,2,FALSE),0)*$I118</f>
        <v>#VALUE!</v>
      </c>
      <c r="AB118" s="8" t="e">
        <f>_xlfn.IFNA(VLOOKUP(SPECIES!AJ141,Sheet1!$B$9:$C$13,2,FALSE),0)*$I118</f>
        <v>#VALUE!</v>
      </c>
      <c r="AC118" s="8" t="e">
        <f>_xlfn.IFNA(VLOOKUP(SPECIES!AK141,Sheet1!$B$9:$C$13,2,FALSE),0)*$I118</f>
        <v>#VALUE!</v>
      </c>
      <c r="AD118" s="8" t="e">
        <f>_xlfn.IFNA(VLOOKUP(SPECIES!AL141,Sheet1!$B$9:$C$13,2,FALSE),0)*$I118</f>
        <v>#VALUE!</v>
      </c>
      <c r="AE118" s="8" t="e">
        <f>_xlfn.IFNA(VLOOKUP(SPECIES!AM141,Sheet1!$B$9:$C$13,2,FALSE),0)*$I118</f>
        <v>#VALUE!</v>
      </c>
      <c r="AF118" s="8" t="e">
        <f>_xlfn.IFNA(VLOOKUP(SPECIES!AN141,Sheet1!$B$9:$C$13,2,FALSE),0)*$I118</f>
        <v>#VALUE!</v>
      </c>
      <c r="AG118" s="8" t="e">
        <f>_xlfn.IFNA(VLOOKUP(SPECIES!AO141,Sheet1!$B$9:$C$13,2,FALSE),0)*$I118</f>
        <v>#VALUE!</v>
      </c>
      <c r="AH118" s="8" t="e">
        <f>_xlfn.IFNA(VLOOKUP(SPECIES!AP141,Sheet1!$B$9:$C$13,2,FALSE),0)*$I118</f>
        <v>#VALUE!</v>
      </c>
      <c r="AI118" s="8" t="e">
        <f>_xlfn.IFNA(VLOOKUP(SPECIES!AQ141,Sheet1!$B$9:$C$13,2,FALSE),0)*$I118</f>
        <v>#VALUE!</v>
      </c>
      <c r="AJ118" s="8" t="e">
        <f>_xlfn.IFNA(VLOOKUP(SPECIES!AR141,Sheet1!$B$9:$C$13,2,FALSE),0)*$I118</f>
        <v>#VALUE!</v>
      </c>
      <c r="AK118" s="8" t="e">
        <f>_xlfn.IFNA(VLOOKUP(SPECIES!AS141,Sheet1!$B$9:$C$13,2,FALSE),0)*$I118</f>
        <v>#VALUE!</v>
      </c>
      <c r="AL118" s="8" t="e">
        <f>_xlfn.IFNA(VLOOKUP(SPECIES!AT141,Sheet1!$B$9:$C$13,2,FALSE),0)*$I118</f>
        <v>#VALUE!</v>
      </c>
      <c r="AM118" s="8" t="e">
        <f>_xlfn.IFNA(VLOOKUP(SPECIES!AU141,Sheet1!$B$9:$C$13,2,FALSE),0)*$I118</f>
        <v>#VALUE!</v>
      </c>
      <c r="AN118" s="8" t="e">
        <f>_xlfn.IFNA(VLOOKUP(SPECIES!AV141,Sheet1!$B$9:$C$13,2,FALSE),0)*$I118</f>
        <v>#VALUE!</v>
      </c>
      <c r="AO118" s="8" t="e">
        <f>_xlfn.IFNA(VLOOKUP(SPECIES!AW141,Sheet1!$B$9:$C$13,2,FALSE),0)*$I118</f>
        <v>#VALUE!</v>
      </c>
      <c r="AP118" s="8" t="e">
        <f>_xlfn.IFNA(VLOOKUP(SPECIES!AX141,Sheet1!$B$9:$C$13,2,FALSE),0)*$I118</f>
        <v>#VALUE!</v>
      </c>
      <c r="AQ118" s="8" t="e">
        <f>_xlfn.IFNA(VLOOKUP(SPECIES!AY141,Sheet1!$B$9:$C$13,2,FALSE),0)*$I118</f>
        <v>#VALUE!</v>
      </c>
      <c r="AR118" s="8" t="e">
        <f>_xlfn.IFNA(VLOOKUP(SPECIES!AZ141,Sheet1!$B$9:$C$13,2,FALSE),0)*$I118</f>
        <v>#VALUE!</v>
      </c>
      <c r="AS118" s="8" t="e">
        <f>_xlfn.IFNA(VLOOKUP(SPECIES!BA141,Sheet1!$B$9:$C$13,2,FALSE),0)*$I118</f>
        <v>#VALUE!</v>
      </c>
      <c r="AT118" s="8" t="e">
        <f>_xlfn.IFNA(VLOOKUP(SPECIES!BB141,Sheet1!$B$9:$C$13,2,FALSE),0)*$I118</f>
        <v>#VALUE!</v>
      </c>
      <c r="AU118" s="8" t="e">
        <f>_xlfn.IFNA(VLOOKUP(SPECIES!BC141,Sheet1!$B$9:$C$13,2,FALSE),0)*$I118</f>
        <v>#VALUE!</v>
      </c>
      <c r="AV118" s="8" t="e">
        <f>_xlfn.IFNA(VLOOKUP(SPECIES!BD141,Sheet1!$B$9:$C$13,2,FALSE),0)*$I118</f>
        <v>#VALUE!</v>
      </c>
      <c r="AW118" s="8" t="e">
        <f>_xlfn.IFNA(VLOOKUP(SPECIES!BE141,Sheet1!$B$9:$C$13,2,FALSE),0)*$I118</f>
        <v>#VALUE!</v>
      </c>
      <c r="AX118" s="8" t="e">
        <f>_xlfn.IFNA(VLOOKUP(SPECIES!BF141,Sheet1!$B$9:$C$13,2,FALSE),0)*$I118</f>
        <v>#VALUE!</v>
      </c>
      <c r="AY118" s="8" t="e">
        <f>_xlfn.IFNA(VLOOKUP(SPECIES!BG141,Sheet1!$B$9:$C$13,2,FALSE),0)*$I118</f>
        <v>#VALUE!</v>
      </c>
      <c r="AZ118" s="8" t="e">
        <f>_xlfn.IFNA(VLOOKUP(SPECIES!BH141,Sheet1!$B$9:$C$13,2,FALSE),0)*$I118</f>
        <v>#VALUE!</v>
      </c>
      <c r="BA118" s="8" t="e">
        <f>_xlfn.IFNA(VLOOKUP(SPECIES!BI141,Sheet1!$B$9:$C$13,2,FALSE),0)*$I118</f>
        <v>#VALUE!</v>
      </c>
      <c r="BB118" s="8" t="e">
        <f>_xlfn.IFNA(VLOOKUP(SPECIES!BJ141,Sheet1!$B$9:$C$13,2,FALSE),0)*$I118</f>
        <v>#VALUE!</v>
      </c>
      <c r="BC118" s="8" t="e">
        <f>_xlfn.IFNA(VLOOKUP(SPECIES!BK141,Sheet1!$B$9:$C$13,2,FALSE),0)*$I118</f>
        <v>#VALUE!</v>
      </c>
      <c r="BD118" s="8" t="e">
        <f>_xlfn.IFNA(VLOOKUP(SPECIES!BL141,Sheet1!$B$9:$C$13,2,FALSE),0)*$I118</f>
        <v>#VALUE!</v>
      </c>
      <c r="BE118" s="8" t="e">
        <f>_xlfn.IFNA(VLOOKUP(SPECIES!BM141,Sheet1!$B$9:$C$13,2,FALSE),0)*$I118</f>
        <v>#VALUE!</v>
      </c>
      <c r="BF118" s="8" t="e">
        <f>_xlfn.IFNA(VLOOKUP(SPECIES!BN141,Sheet1!$B$9:$C$13,2,FALSE),0)*$I118</f>
        <v>#VALUE!</v>
      </c>
      <c r="BG118" s="89" t="e">
        <f>_xlfn.IFNA(VLOOKUP(SPECIES!BO141,Sheet1!$B$9:$C$13,2,FALSE),0)*$I118</f>
        <v>#VALUE!</v>
      </c>
    </row>
    <row r="119" spans="8:59">
      <c r="H119" s="130"/>
      <c r="I119" s="89" t="str">
        <f>IF(SPECIES!C142="x",9,IF(SPECIES!D142="x",3,IF(SPECIES!E142="x",1,"")))</f>
        <v/>
      </c>
      <c r="J119" s="88" t="e">
        <f>_xlfn.IFNA(VLOOKUP(SPECIES!R142,Sheet1!$B$9:$C$13,2,FALSE),0)*$I119</f>
        <v>#VALUE!</v>
      </c>
      <c r="K119" s="8" t="e">
        <f>_xlfn.IFNA(VLOOKUP(SPECIES!S142,Sheet1!$B$9:$C$13,2,FALSE),0)*$I119</f>
        <v>#VALUE!</v>
      </c>
      <c r="L119" s="8" t="e">
        <f>_xlfn.IFNA(VLOOKUP(SPECIES!T142,Sheet1!$B$9:$C$13,2,FALSE),0)*$I119</f>
        <v>#VALUE!</v>
      </c>
      <c r="M119" s="8" t="e">
        <f>_xlfn.IFNA(VLOOKUP(SPECIES!U142,Sheet1!$B$9:$C$13,2,FALSE),0)*$I119</f>
        <v>#VALUE!</v>
      </c>
      <c r="N119" s="8" t="e">
        <f>_xlfn.IFNA(VLOOKUP(SPECIES!V142,Sheet1!$B$9:$C$13,2,FALSE),0)*$I119</f>
        <v>#VALUE!</v>
      </c>
      <c r="O119" s="8" t="e">
        <f>_xlfn.IFNA(VLOOKUP(SPECIES!W142,Sheet1!$B$9:$C$13,2,FALSE),0)*$I119</f>
        <v>#VALUE!</v>
      </c>
      <c r="P119" s="8" t="e">
        <f>_xlfn.IFNA(VLOOKUP(SPECIES!X142,Sheet1!$B$9:$C$13,2,FALSE),0)*$I119</f>
        <v>#VALUE!</v>
      </c>
      <c r="Q119" s="8" t="e">
        <f>_xlfn.IFNA(VLOOKUP(SPECIES!Y142,Sheet1!$B$9:$C$13,2,FALSE),0)*$I119</f>
        <v>#VALUE!</v>
      </c>
      <c r="R119" s="8" t="e">
        <f>_xlfn.IFNA(VLOOKUP(SPECIES!Z142,Sheet1!$B$9:$C$13,2,FALSE),0)*$I119</f>
        <v>#VALUE!</v>
      </c>
      <c r="S119" s="8" t="e">
        <f>_xlfn.IFNA(VLOOKUP(SPECIES!AA142,Sheet1!$B$9:$C$13,2,FALSE),0)*$I119</f>
        <v>#VALUE!</v>
      </c>
      <c r="T119" s="8" t="e">
        <f>_xlfn.IFNA(VLOOKUP(SPECIES!AB142,Sheet1!$B$9:$C$13,2,FALSE),0)*$I119</f>
        <v>#VALUE!</v>
      </c>
      <c r="U119" s="8" t="e">
        <f>_xlfn.IFNA(VLOOKUP(SPECIES!AC142,Sheet1!$B$9:$C$13,2,FALSE),0)*$I119</f>
        <v>#VALUE!</v>
      </c>
      <c r="V119" s="8" t="e">
        <f>_xlfn.IFNA(VLOOKUP(SPECIES!AD142,Sheet1!$B$9:$C$13,2,FALSE),0)*$I119</f>
        <v>#VALUE!</v>
      </c>
      <c r="W119" s="8" t="e">
        <f>_xlfn.IFNA(VLOOKUP(SPECIES!AE142,Sheet1!$B$9:$C$13,2,FALSE),0)*$I119</f>
        <v>#VALUE!</v>
      </c>
      <c r="X119" s="8" t="e">
        <f>_xlfn.IFNA(VLOOKUP(SPECIES!AF142,Sheet1!$B$9:$C$13,2,FALSE),0)*$I119</f>
        <v>#VALUE!</v>
      </c>
      <c r="Y119" s="8" t="e">
        <f>_xlfn.IFNA(VLOOKUP(SPECIES!AG142,Sheet1!$B$9:$C$13,2,FALSE),0)*$I119</f>
        <v>#VALUE!</v>
      </c>
      <c r="Z119" s="8" t="e">
        <f>_xlfn.IFNA(VLOOKUP(SPECIES!AH142,Sheet1!$B$9:$C$13,2,FALSE),0)*$I119</f>
        <v>#VALUE!</v>
      </c>
      <c r="AA119" s="8" t="e">
        <f>_xlfn.IFNA(VLOOKUP(SPECIES!AI142,Sheet1!$B$9:$C$13,2,FALSE),0)*$I119</f>
        <v>#VALUE!</v>
      </c>
      <c r="AB119" s="8" t="e">
        <f>_xlfn.IFNA(VLOOKUP(SPECIES!AJ142,Sheet1!$B$9:$C$13,2,FALSE),0)*$I119</f>
        <v>#VALUE!</v>
      </c>
      <c r="AC119" s="8" t="e">
        <f>_xlfn.IFNA(VLOOKUP(SPECIES!AK142,Sheet1!$B$9:$C$13,2,FALSE),0)*$I119</f>
        <v>#VALUE!</v>
      </c>
      <c r="AD119" s="8" t="e">
        <f>_xlfn.IFNA(VLOOKUP(SPECIES!AL142,Sheet1!$B$9:$C$13,2,FALSE),0)*$I119</f>
        <v>#VALUE!</v>
      </c>
      <c r="AE119" s="8" t="e">
        <f>_xlfn.IFNA(VLOOKUP(SPECIES!AM142,Sheet1!$B$9:$C$13,2,FALSE),0)*$I119</f>
        <v>#VALUE!</v>
      </c>
      <c r="AF119" s="8" t="e">
        <f>_xlfn.IFNA(VLOOKUP(SPECIES!AN142,Sheet1!$B$9:$C$13,2,FALSE),0)*$I119</f>
        <v>#VALUE!</v>
      </c>
      <c r="AG119" s="8" t="e">
        <f>_xlfn.IFNA(VLOOKUP(SPECIES!AO142,Sheet1!$B$9:$C$13,2,FALSE),0)*$I119</f>
        <v>#VALUE!</v>
      </c>
      <c r="AH119" s="8" t="e">
        <f>_xlfn.IFNA(VLOOKUP(SPECIES!AP142,Sheet1!$B$9:$C$13,2,FALSE),0)*$I119</f>
        <v>#VALUE!</v>
      </c>
      <c r="AI119" s="8" t="e">
        <f>_xlfn.IFNA(VLOOKUP(SPECIES!AQ142,Sheet1!$B$9:$C$13,2,FALSE),0)*$I119</f>
        <v>#VALUE!</v>
      </c>
      <c r="AJ119" s="8" t="e">
        <f>_xlfn.IFNA(VLOOKUP(SPECIES!AR142,Sheet1!$B$9:$C$13,2,FALSE),0)*$I119</f>
        <v>#VALUE!</v>
      </c>
      <c r="AK119" s="8" t="e">
        <f>_xlfn.IFNA(VLOOKUP(SPECIES!AS142,Sheet1!$B$9:$C$13,2,FALSE),0)*$I119</f>
        <v>#VALUE!</v>
      </c>
      <c r="AL119" s="8" t="e">
        <f>_xlfn.IFNA(VLOOKUP(SPECIES!AT142,Sheet1!$B$9:$C$13,2,FALSE),0)*$I119</f>
        <v>#VALUE!</v>
      </c>
      <c r="AM119" s="8" t="e">
        <f>_xlfn.IFNA(VLOOKUP(SPECIES!AU142,Sheet1!$B$9:$C$13,2,FALSE),0)*$I119</f>
        <v>#VALUE!</v>
      </c>
      <c r="AN119" s="8" t="e">
        <f>_xlfn.IFNA(VLOOKUP(SPECIES!AV142,Sheet1!$B$9:$C$13,2,FALSE),0)*$I119</f>
        <v>#VALUE!</v>
      </c>
      <c r="AO119" s="8" t="e">
        <f>_xlfn.IFNA(VLOOKUP(SPECIES!AW142,Sheet1!$B$9:$C$13,2,FALSE),0)*$I119</f>
        <v>#VALUE!</v>
      </c>
      <c r="AP119" s="8" t="e">
        <f>_xlfn.IFNA(VLOOKUP(SPECIES!AX142,Sheet1!$B$9:$C$13,2,FALSE),0)*$I119</f>
        <v>#VALUE!</v>
      </c>
      <c r="AQ119" s="8" t="e">
        <f>_xlfn.IFNA(VLOOKUP(SPECIES!AY142,Sheet1!$B$9:$C$13,2,FALSE),0)*$I119</f>
        <v>#VALUE!</v>
      </c>
      <c r="AR119" s="8" t="e">
        <f>_xlfn.IFNA(VLOOKUP(SPECIES!AZ142,Sheet1!$B$9:$C$13,2,FALSE),0)*$I119</f>
        <v>#VALUE!</v>
      </c>
      <c r="AS119" s="8" t="e">
        <f>_xlfn.IFNA(VLOOKUP(SPECIES!BA142,Sheet1!$B$9:$C$13,2,FALSE),0)*$I119</f>
        <v>#VALUE!</v>
      </c>
      <c r="AT119" s="8" t="e">
        <f>_xlfn.IFNA(VLOOKUP(SPECIES!BB142,Sheet1!$B$9:$C$13,2,FALSE),0)*$I119</f>
        <v>#VALUE!</v>
      </c>
      <c r="AU119" s="8" t="e">
        <f>_xlfn.IFNA(VLOOKUP(SPECIES!BC142,Sheet1!$B$9:$C$13,2,FALSE),0)*$I119</f>
        <v>#VALUE!</v>
      </c>
      <c r="AV119" s="8" t="e">
        <f>_xlfn.IFNA(VLOOKUP(SPECIES!BD142,Sheet1!$B$9:$C$13,2,FALSE),0)*$I119</f>
        <v>#VALUE!</v>
      </c>
      <c r="AW119" s="8" t="e">
        <f>_xlfn.IFNA(VLOOKUP(SPECIES!BE142,Sheet1!$B$9:$C$13,2,FALSE),0)*$I119</f>
        <v>#VALUE!</v>
      </c>
      <c r="AX119" s="8" t="e">
        <f>_xlfn.IFNA(VLOOKUP(SPECIES!BF142,Sheet1!$B$9:$C$13,2,FALSE),0)*$I119</f>
        <v>#VALUE!</v>
      </c>
      <c r="AY119" s="8" t="e">
        <f>_xlfn.IFNA(VLOOKUP(SPECIES!BG142,Sheet1!$B$9:$C$13,2,FALSE),0)*$I119</f>
        <v>#VALUE!</v>
      </c>
      <c r="AZ119" s="8" t="e">
        <f>_xlfn.IFNA(VLOOKUP(SPECIES!BH142,Sheet1!$B$9:$C$13,2,FALSE),0)*$I119</f>
        <v>#VALUE!</v>
      </c>
      <c r="BA119" s="8" t="e">
        <f>_xlfn.IFNA(VLOOKUP(SPECIES!BI142,Sheet1!$B$9:$C$13,2,FALSE),0)*$I119</f>
        <v>#VALUE!</v>
      </c>
      <c r="BB119" s="8" t="e">
        <f>_xlfn.IFNA(VLOOKUP(SPECIES!BJ142,Sheet1!$B$9:$C$13,2,FALSE),0)*$I119</f>
        <v>#VALUE!</v>
      </c>
      <c r="BC119" s="8" t="e">
        <f>_xlfn.IFNA(VLOOKUP(SPECIES!BK142,Sheet1!$B$9:$C$13,2,FALSE),0)*$I119</f>
        <v>#VALUE!</v>
      </c>
      <c r="BD119" s="8" t="e">
        <f>_xlfn.IFNA(VLOOKUP(SPECIES!BL142,Sheet1!$B$9:$C$13,2,FALSE),0)*$I119</f>
        <v>#VALUE!</v>
      </c>
      <c r="BE119" s="8" t="e">
        <f>_xlfn.IFNA(VLOOKUP(SPECIES!BM142,Sheet1!$B$9:$C$13,2,FALSE),0)*$I119</f>
        <v>#VALUE!</v>
      </c>
      <c r="BF119" s="8" t="e">
        <f>_xlfn.IFNA(VLOOKUP(SPECIES!BN142,Sheet1!$B$9:$C$13,2,FALSE),0)*$I119</f>
        <v>#VALUE!</v>
      </c>
      <c r="BG119" s="89" t="e">
        <f>_xlfn.IFNA(VLOOKUP(SPECIES!BO142,Sheet1!$B$9:$C$13,2,FALSE),0)*$I119</f>
        <v>#VALUE!</v>
      </c>
    </row>
    <row r="120" spans="8:59">
      <c r="H120" s="130"/>
      <c r="I120" s="89" t="str">
        <f>IF(SPECIES!C143="x",9,IF(SPECIES!D143="x",3,IF(SPECIES!E143="x",1,"")))</f>
        <v/>
      </c>
      <c r="J120" s="88" t="e">
        <f>_xlfn.IFNA(VLOOKUP(SPECIES!R143,Sheet1!$B$9:$C$13,2,FALSE),0)*$I120</f>
        <v>#VALUE!</v>
      </c>
      <c r="K120" s="8" t="e">
        <f>_xlfn.IFNA(VLOOKUP(SPECIES!S143,Sheet1!$B$9:$C$13,2,FALSE),0)*$I120</f>
        <v>#VALUE!</v>
      </c>
      <c r="L120" s="8" t="e">
        <f>_xlfn.IFNA(VLOOKUP(SPECIES!T143,Sheet1!$B$9:$C$13,2,FALSE),0)*$I120</f>
        <v>#VALUE!</v>
      </c>
      <c r="M120" s="8" t="e">
        <f>_xlfn.IFNA(VLOOKUP(SPECIES!U143,Sheet1!$B$9:$C$13,2,FALSE),0)*$I120</f>
        <v>#VALUE!</v>
      </c>
      <c r="N120" s="8" t="e">
        <f>_xlfn.IFNA(VLOOKUP(SPECIES!V143,Sheet1!$B$9:$C$13,2,FALSE),0)*$I120</f>
        <v>#VALUE!</v>
      </c>
      <c r="O120" s="8" t="e">
        <f>_xlfn.IFNA(VLOOKUP(SPECIES!W143,Sheet1!$B$9:$C$13,2,FALSE),0)*$I120</f>
        <v>#VALUE!</v>
      </c>
      <c r="P120" s="8" t="e">
        <f>_xlfn.IFNA(VLOOKUP(SPECIES!X143,Sheet1!$B$9:$C$13,2,FALSE),0)*$I120</f>
        <v>#VALUE!</v>
      </c>
      <c r="Q120" s="8" t="e">
        <f>_xlfn.IFNA(VLOOKUP(SPECIES!Y143,Sheet1!$B$9:$C$13,2,FALSE),0)*$I120</f>
        <v>#VALUE!</v>
      </c>
      <c r="R120" s="8" t="e">
        <f>_xlfn.IFNA(VLOOKUP(SPECIES!Z143,Sheet1!$B$9:$C$13,2,FALSE),0)*$I120</f>
        <v>#VALUE!</v>
      </c>
      <c r="S120" s="8" t="e">
        <f>_xlfn.IFNA(VLOOKUP(SPECIES!AA143,Sheet1!$B$9:$C$13,2,FALSE),0)*$I120</f>
        <v>#VALUE!</v>
      </c>
      <c r="T120" s="8" t="e">
        <f>_xlfn.IFNA(VLOOKUP(SPECIES!AB143,Sheet1!$B$9:$C$13,2,FALSE),0)*$I120</f>
        <v>#VALUE!</v>
      </c>
      <c r="U120" s="8" t="e">
        <f>_xlfn.IFNA(VLOOKUP(SPECIES!AC143,Sheet1!$B$9:$C$13,2,FALSE),0)*$I120</f>
        <v>#VALUE!</v>
      </c>
      <c r="V120" s="8" t="e">
        <f>_xlfn.IFNA(VLOOKUP(SPECIES!AD143,Sheet1!$B$9:$C$13,2,FALSE),0)*$I120</f>
        <v>#VALUE!</v>
      </c>
      <c r="W120" s="8" t="e">
        <f>_xlfn.IFNA(VLOOKUP(SPECIES!AE143,Sheet1!$B$9:$C$13,2,FALSE),0)*$I120</f>
        <v>#VALUE!</v>
      </c>
      <c r="X120" s="8" t="e">
        <f>_xlfn.IFNA(VLOOKUP(SPECIES!AF143,Sheet1!$B$9:$C$13,2,FALSE),0)*$I120</f>
        <v>#VALUE!</v>
      </c>
      <c r="Y120" s="8" t="e">
        <f>_xlfn.IFNA(VLOOKUP(SPECIES!AG143,Sheet1!$B$9:$C$13,2,FALSE),0)*$I120</f>
        <v>#VALUE!</v>
      </c>
      <c r="Z120" s="8" t="e">
        <f>_xlfn.IFNA(VLOOKUP(SPECIES!AH143,Sheet1!$B$9:$C$13,2,FALSE),0)*$I120</f>
        <v>#VALUE!</v>
      </c>
      <c r="AA120" s="8" t="e">
        <f>_xlfn.IFNA(VLOOKUP(SPECIES!AI143,Sheet1!$B$9:$C$13,2,FALSE),0)*$I120</f>
        <v>#VALUE!</v>
      </c>
      <c r="AB120" s="8" t="e">
        <f>_xlfn.IFNA(VLOOKUP(SPECIES!AJ143,Sheet1!$B$9:$C$13,2,FALSE),0)*$I120</f>
        <v>#VALUE!</v>
      </c>
      <c r="AC120" s="8" t="e">
        <f>_xlfn.IFNA(VLOOKUP(SPECIES!AK143,Sheet1!$B$9:$C$13,2,FALSE),0)*$I120</f>
        <v>#VALUE!</v>
      </c>
      <c r="AD120" s="8" t="e">
        <f>_xlfn.IFNA(VLOOKUP(SPECIES!AL143,Sheet1!$B$9:$C$13,2,FALSE),0)*$I120</f>
        <v>#VALUE!</v>
      </c>
      <c r="AE120" s="8" t="e">
        <f>_xlfn.IFNA(VLOOKUP(SPECIES!AM143,Sheet1!$B$9:$C$13,2,FALSE),0)*$I120</f>
        <v>#VALUE!</v>
      </c>
      <c r="AF120" s="8" t="e">
        <f>_xlfn.IFNA(VLOOKUP(SPECIES!AN143,Sheet1!$B$9:$C$13,2,FALSE),0)*$I120</f>
        <v>#VALUE!</v>
      </c>
      <c r="AG120" s="8" t="e">
        <f>_xlfn.IFNA(VLOOKUP(SPECIES!AO143,Sheet1!$B$9:$C$13,2,FALSE),0)*$I120</f>
        <v>#VALUE!</v>
      </c>
      <c r="AH120" s="8" t="e">
        <f>_xlfn.IFNA(VLOOKUP(SPECIES!AP143,Sheet1!$B$9:$C$13,2,FALSE),0)*$I120</f>
        <v>#VALUE!</v>
      </c>
      <c r="AI120" s="8" t="e">
        <f>_xlfn.IFNA(VLOOKUP(SPECIES!AQ143,Sheet1!$B$9:$C$13,2,FALSE),0)*$I120</f>
        <v>#VALUE!</v>
      </c>
      <c r="AJ120" s="8" t="e">
        <f>_xlfn.IFNA(VLOOKUP(SPECIES!AR143,Sheet1!$B$9:$C$13,2,FALSE),0)*$I120</f>
        <v>#VALUE!</v>
      </c>
      <c r="AK120" s="8" t="e">
        <f>_xlfn.IFNA(VLOOKUP(SPECIES!AS143,Sheet1!$B$9:$C$13,2,FALSE),0)*$I120</f>
        <v>#VALUE!</v>
      </c>
      <c r="AL120" s="8" t="e">
        <f>_xlfn.IFNA(VLOOKUP(SPECIES!AT143,Sheet1!$B$9:$C$13,2,FALSE),0)*$I120</f>
        <v>#VALUE!</v>
      </c>
      <c r="AM120" s="8" t="e">
        <f>_xlfn.IFNA(VLOOKUP(SPECIES!AU143,Sheet1!$B$9:$C$13,2,FALSE),0)*$I120</f>
        <v>#VALUE!</v>
      </c>
      <c r="AN120" s="8" t="e">
        <f>_xlfn.IFNA(VLOOKUP(SPECIES!AV143,Sheet1!$B$9:$C$13,2,FALSE),0)*$I120</f>
        <v>#VALUE!</v>
      </c>
      <c r="AO120" s="8" t="e">
        <f>_xlfn.IFNA(VLOOKUP(SPECIES!AW143,Sheet1!$B$9:$C$13,2,FALSE),0)*$I120</f>
        <v>#VALUE!</v>
      </c>
      <c r="AP120" s="8" t="e">
        <f>_xlfn.IFNA(VLOOKUP(SPECIES!AX143,Sheet1!$B$9:$C$13,2,FALSE),0)*$I120</f>
        <v>#VALUE!</v>
      </c>
      <c r="AQ120" s="8" t="e">
        <f>_xlfn.IFNA(VLOOKUP(SPECIES!AY143,Sheet1!$B$9:$C$13,2,FALSE),0)*$I120</f>
        <v>#VALUE!</v>
      </c>
      <c r="AR120" s="8" t="e">
        <f>_xlfn.IFNA(VLOOKUP(SPECIES!AZ143,Sheet1!$B$9:$C$13,2,FALSE),0)*$I120</f>
        <v>#VALUE!</v>
      </c>
      <c r="AS120" s="8" t="e">
        <f>_xlfn.IFNA(VLOOKUP(SPECIES!BA143,Sheet1!$B$9:$C$13,2,FALSE),0)*$I120</f>
        <v>#VALUE!</v>
      </c>
      <c r="AT120" s="8" t="e">
        <f>_xlfn.IFNA(VLOOKUP(SPECIES!BB143,Sheet1!$B$9:$C$13,2,FALSE),0)*$I120</f>
        <v>#VALUE!</v>
      </c>
      <c r="AU120" s="8" t="e">
        <f>_xlfn.IFNA(VLOOKUP(SPECIES!BC143,Sheet1!$B$9:$C$13,2,FALSE),0)*$I120</f>
        <v>#VALUE!</v>
      </c>
      <c r="AV120" s="8" t="e">
        <f>_xlfn.IFNA(VLOOKUP(SPECIES!BD143,Sheet1!$B$9:$C$13,2,FALSE),0)*$I120</f>
        <v>#VALUE!</v>
      </c>
      <c r="AW120" s="8" t="e">
        <f>_xlfn.IFNA(VLOOKUP(SPECIES!BE143,Sheet1!$B$9:$C$13,2,FALSE),0)*$I120</f>
        <v>#VALUE!</v>
      </c>
      <c r="AX120" s="8" t="e">
        <f>_xlfn.IFNA(VLOOKUP(SPECIES!BF143,Sheet1!$B$9:$C$13,2,FALSE),0)*$I120</f>
        <v>#VALUE!</v>
      </c>
      <c r="AY120" s="8" t="e">
        <f>_xlfn.IFNA(VLOOKUP(SPECIES!BG143,Sheet1!$B$9:$C$13,2,FALSE),0)*$I120</f>
        <v>#VALUE!</v>
      </c>
      <c r="AZ120" s="8" t="e">
        <f>_xlfn.IFNA(VLOOKUP(SPECIES!BH143,Sheet1!$B$9:$C$13,2,FALSE),0)*$I120</f>
        <v>#VALUE!</v>
      </c>
      <c r="BA120" s="8" t="e">
        <f>_xlfn.IFNA(VLOOKUP(SPECIES!BI143,Sheet1!$B$9:$C$13,2,FALSE),0)*$I120</f>
        <v>#VALUE!</v>
      </c>
      <c r="BB120" s="8" t="e">
        <f>_xlfn.IFNA(VLOOKUP(SPECIES!BJ143,Sheet1!$B$9:$C$13,2,FALSE),0)*$I120</f>
        <v>#VALUE!</v>
      </c>
      <c r="BC120" s="8" t="e">
        <f>_xlfn.IFNA(VLOOKUP(SPECIES!BK143,Sheet1!$B$9:$C$13,2,FALSE),0)*$I120</f>
        <v>#VALUE!</v>
      </c>
      <c r="BD120" s="8" t="e">
        <f>_xlfn.IFNA(VLOOKUP(SPECIES!BL143,Sheet1!$B$9:$C$13,2,FALSE),0)*$I120</f>
        <v>#VALUE!</v>
      </c>
      <c r="BE120" s="8" t="e">
        <f>_xlfn.IFNA(VLOOKUP(SPECIES!BM143,Sheet1!$B$9:$C$13,2,FALSE),0)*$I120</f>
        <v>#VALUE!</v>
      </c>
      <c r="BF120" s="8" t="e">
        <f>_xlfn.IFNA(VLOOKUP(SPECIES!BN143,Sheet1!$B$9:$C$13,2,FALSE),0)*$I120</f>
        <v>#VALUE!</v>
      </c>
      <c r="BG120" s="89" t="e">
        <f>_xlfn.IFNA(VLOOKUP(SPECIES!BO143,Sheet1!$B$9:$C$13,2,FALSE),0)*$I120</f>
        <v>#VALUE!</v>
      </c>
    </row>
    <row r="121" spans="8:59">
      <c r="H121" s="130"/>
      <c r="I121" s="89" t="str">
        <f>IF(SPECIES!C144="x",9,IF(SPECIES!D144="x",3,IF(SPECIES!E144="x",1,"")))</f>
        <v/>
      </c>
      <c r="J121" s="88" t="e">
        <f>_xlfn.IFNA(VLOOKUP(SPECIES!R144,Sheet1!$B$9:$C$13,2,FALSE),0)*$I121</f>
        <v>#VALUE!</v>
      </c>
      <c r="K121" s="8" t="e">
        <f>_xlfn.IFNA(VLOOKUP(SPECIES!S144,Sheet1!$B$9:$C$13,2,FALSE),0)*$I121</f>
        <v>#VALUE!</v>
      </c>
      <c r="L121" s="8" t="e">
        <f>_xlfn.IFNA(VLOOKUP(SPECIES!T144,Sheet1!$B$9:$C$13,2,FALSE),0)*$I121</f>
        <v>#VALUE!</v>
      </c>
      <c r="M121" s="8" t="e">
        <f>_xlfn.IFNA(VLOOKUP(SPECIES!U144,Sheet1!$B$9:$C$13,2,FALSE),0)*$I121</f>
        <v>#VALUE!</v>
      </c>
      <c r="N121" s="8" t="e">
        <f>_xlfn.IFNA(VLOOKUP(SPECIES!V144,Sheet1!$B$9:$C$13,2,FALSE),0)*$I121</f>
        <v>#VALUE!</v>
      </c>
      <c r="O121" s="8" t="e">
        <f>_xlfn.IFNA(VLOOKUP(SPECIES!W144,Sheet1!$B$9:$C$13,2,FALSE),0)*$I121</f>
        <v>#VALUE!</v>
      </c>
      <c r="P121" s="8" t="e">
        <f>_xlfn.IFNA(VLOOKUP(SPECIES!X144,Sheet1!$B$9:$C$13,2,FALSE),0)*$I121</f>
        <v>#VALUE!</v>
      </c>
      <c r="Q121" s="8" t="e">
        <f>_xlfn.IFNA(VLOOKUP(SPECIES!Y144,Sheet1!$B$9:$C$13,2,FALSE),0)*$I121</f>
        <v>#VALUE!</v>
      </c>
      <c r="R121" s="8" t="e">
        <f>_xlfn.IFNA(VLOOKUP(SPECIES!Z144,Sheet1!$B$9:$C$13,2,FALSE),0)*$I121</f>
        <v>#VALUE!</v>
      </c>
      <c r="S121" s="8" t="e">
        <f>_xlfn.IFNA(VLOOKUP(SPECIES!AA144,Sheet1!$B$9:$C$13,2,FALSE),0)*$I121</f>
        <v>#VALUE!</v>
      </c>
      <c r="T121" s="8" t="e">
        <f>_xlfn.IFNA(VLOOKUP(SPECIES!AB144,Sheet1!$B$9:$C$13,2,FALSE),0)*$I121</f>
        <v>#VALUE!</v>
      </c>
      <c r="U121" s="8" t="e">
        <f>_xlfn.IFNA(VLOOKUP(SPECIES!AC144,Sheet1!$B$9:$C$13,2,FALSE),0)*$I121</f>
        <v>#VALUE!</v>
      </c>
      <c r="V121" s="8" t="e">
        <f>_xlfn.IFNA(VLOOKUP(SPECIES!AD144,Sheet1!$B$9:$C$13,2,FALSE),0)*$I121</f>
        <v>#VALUE!</v>
      </c>
      <c r="W121" s="8" t="e">
        <f>_xlfn.IFNA(VLOOKUP(SPECIES!AE144,Sheet1!$B$9:$C$13,2,FALSE),0)*$I121</f>
        <v>#VALUE!</v>
      </c>
      <c r="X121" s="8" t="e">
        <f>_xlfn.IFNA(VLOOKUP(SPECIES!AF144,Sheet1!$B$9:$C$13,2,FALSE),0)*$I121</f>
        <v>#VALUE!</v>
      </c>
      <c r="Y121" s="8" t="e">
        <f>_xlfn.IFNA(VLOOKUP(SPECIES!AG144,Sheet1!$B$9:$C$13,2,FALSE),0)*$I121</f>
        <v>#VALUE!</v>
      </c>
      <c r="Z121" s="8" t="e">
        <f>_xlfn.IFNA(VLOOKUP(SPECIES!AH144,Sheet1!$B$9:$C$13,2,FALSE),0)*$I121</f>
        <v>#VALUE!</v>
      </c>
      <c r="AA121" s="8" t="e">
        <f>_xlfn.IFNA(VLOOKUP(SPECIES!AI144,Sheet1!$B$9:$C$13,2,FALSE),0)*$I121</f>
        <v>#VALUE!</v>
      </c>
      <c r="AB121" s="8" t="e">
        <f>_xlfn.IFNA(VLOOKUP(SPECIES!AJ144,Sheet1!$B$9:$C$13,2,FALSE),0)*$I121</f>
        <v>#VALUE!</v>
      </c>
      <c r="AC121" s="8" t="e">
        <f>_xlfn.IFNA(VLOOKUP(SPECIES!AK144,Sheet1!$B$9:$C$13,2,FALSE),0)*$I121</f>
        <v>#VALUE!</v>
      </c>
      <c r="AD121" s="8" t="e">
        <f>_xlfn.IFNA(VLOOKUP(SPECIES!AL144,Sheet1!$B$9:$C$13,2,FALSE),0)*$I121</f>
        <v>#VALUE!</v>
      </c>
      <c r="AE121" s="8" t="e">
        <f>_xlfn.IFNA(VLOOKUP(SPECIES!AM144,Sheet1!$B$9:$C$13,2,FALSE),0)*$I121</f>
        <v>#VALUE!</v>
      </c>
      <c r="AF121" s="8" t="e">
        <f>_xlfn.IFNA(VLOOKUP(SPECIES!AN144,Sheet1!$B$9:$C$13,2,FALSE),0)*$I121</f>
        <v>#VALUE!</v>
      </c>
      <c r="AG121" s="8" t="e">
        <f>_xlfn.IFNA(VLOOKUP(SPECIES!AO144,Sheet1!$B$9:$C$13,2,FALSE),0)*$I121</f>
        <v>#VALUE!</v>
      </c>
      <c r="AH121" s="8" t="e">
        <f>_xlfn.IFNA(VLOOKUP(SPECIES!AP144,Sheet1!$B$9:$C$13,2,FALSE),0)*$I121</f>
        <v>#VALUE!</v>
      </c>
      <c r="AI121" s="8" t="e">
        <f>_xlfn.IFNA(VLOOKUP(SPECIES!AQ144,Sheet1!$B$9:$C$13,2,FALSE),0)*$I121</f>
        <v>#VALUE!</v>
      </c>
      <c r="AJ121" s="8" t="e">
        <f>_xlfn.IFNA(VLOOKUP(SPECIES!AR144,Sheet1!$B$9:$C$13,2,FALSE),0)*$I121</f>
        <v>#VALUE!</v>
      </c>
      <c r="AK121" s="8" t="e">
        <f>_xlfn.IFNA(VLOOKUP(SPECIES!AS144,Sheet1!$B$9:$C$13,2,FALSE),0)*$I121</f>
        <v>#VALUE!</v>
      </c>
      <c r="AL121" s="8" t="e">
        <f>_xlfn.IFNA(VLOOKUP(SPECIES!AT144,Sheet1!$B$9:$C$13,2,FALSE),0)*$I121</f>
        <v>#VALUE!</v>
      </c>
      <c r="AM121" s="8" t="e">
        <f>_xlfn.IFNA(VLOOKUP(SPECIES!AU144,Sheet1!$B$9:$C$13,2,FALSE),0)*$I121</f>
        <v>#VALUE!</v>
      </c>
      <c r="AN121" s="8" t="e">
        <f>_xlfn.IFNA(VLOOKUP(SPECIES!AV144,Sheet1!$B$9:$C$13,2,FALSE),0)*$I121</f>
        <v>#VALUE!</v>
      </c>
      <c r="AO121" s="8" t="e">
        <f>_xlfn.IFNA(VLOOKUP(SPECIES!AW144,Sheet1!$B$9:$C$13,2,FALSE),0)*$I121</f>
        <v>#VALUE!</v>
      </c>
      <c r="AP121" s="8" t="e">
        <f>_xlfn.IFNA(VLOOKUP(SPECIES!AX144,Sheet1!$B$9:$C$13,2,FALSE),0)*$I121</f>
        <v>#VALUE!</v>
      </c>
      <c r="AQ121" s="8" t="e">
        <f>_xlfn.IFNA(VLOOKUP(SPECIES!AY144,Sheet1!$B$9:$C$13,2,FALSE),0)*$I121</f>
        <v>#VALUE!</v>
      </c>
      <c r="AR121" s="8" t="e">
        <f>_xlfn.IFNA(VLOOKUP(SPECIES!AZ144,Sheet1!$B$9:$C$13,2,FALSE),0)*$I121</f>
        <v>#VALUE!</v>
      </c>
      <c r="AS121" s="8" t="e">
        <f>_xlfn.IFNA(VLOOKUP(SPECIES!BA144,Sheet1!$B$9:$C$13,2,FALSE),0)*$I121</f>
        <v>#VALUE!</v>
      </c>
      <c r="AT121" s="8" t="e">
        <f>_xlfn.IFNA(VLOOKUP(SPECIES!BB144,Sheet1!$B$9:$C$13,2,FALSE),0)*$I121</f>
        <v>#VALUE!</v>
      </c>
      <c r="AU121" s="8" t="e">
        <f>_xlfn.IFNA(VLOOKUP(SPECIES!BC144,Sheet1!$B$9:$C$13,2,FALSE),0)*$I121</f>
        <v>#VALUE!</v>
      </c>
      <c r="AV121" s="8" t="e">
        <f>_xlfn.IFNA(VLOOKUP(SPECIES!BD144,Sheet1!$B$9:$C$13,2,FALSE),0)*$I121</f>
        <v>#VALUE!</v>
      </c>
      <c r="AW121" s="8" t="e">
        <f>_xlfn.IFNA(VLOOKUP(SPECIES!BE144,Sheet1!$B$9:$C$13,2,FALSE),0)*$I121</f>
        <v>#VALUE!</v>
      </c>
      <c r="AX121" s="8" t="e">
        <f>_xlfn.IFNA(VLOOKUP(SPECIES!BF144,Sheet1!$B$9:$C$13,2,FALSE),0)*$I121</f>
        <v>#VALUE!</v>
      </c>
      <c r="AY121" s="8" t="e">
        <f>_xlfn.IFNA(VLOOKUP(SPECIES!BG144,Sheet1!$B$9:$C$13,2,FALSE),0)*$I121</f>
        <v>#VALUE!</v>
      </c>
      <c r="AZ121" s="8" t="e">
        <f>_xlfn.IFNA(VLOOKUP(SPECIES!BH144,Sheet1!$B$9:$C$13,2,FALSE),0)*$I121</f>
        <v>#VALUE!</v>
      </c>
      <c r="BA121" s="8" t="e">
        <f>_xlfn.IFNA(VLOOKUP(SPECIES!BI144,Sheet1!$B$9:$C$13,2,FALSE),0)*$I121</f>
        <v>#VALUE!</v>
      </c>
      <c r="BB121" s="8" t="e">
        <f>_xlfn.IFNA(VLOOKUP(SPECIES!BJ144,Sheet1!$B$9:$C$13,2,FALSE),0)*$I121</f>
        <v>#VALUE!</v>
      </c>
      <c r="BC121" s="8" t="e">
        <f>_xlfn.IFNA(VLOOKUP(SPECIES!BK144,Sheet1!$B$9:$C$13,2,FALSE),0)*$I121</f>
        <v>#VALUE!</v>
      </c>
      <c r="BD121" s="8" t="e">
        <f>_xlfn.IFNA(VLOOKUP(SPECIES!BL144,Sheet1!$B$9:$C$13,2,FALSE),0)*$I121</f>
        <v>#VALUE!</v>
      </c>
      <c r="BE121" s="8" t="e">
        <f>_xlfn.IFNA(VLOOKUP(SPECIES!BM144,Sheet1!$B$9:$C$13,2,FALSE),0)*$I121</f>
        <v>#VALUE!</v>
      </c>
      <c r="BF121" s="8" t="e">
        <f>_xlfn.IFNA(VLOOKUP(SPECIES!BN144,Sheet1!$B$9:$C$13,2,FALSE),0)*$I121</f>
        <v>#VALUE!</v>
      </c>
      <c r="BG121" s="89" t="e">
        <f>_xlfn.IFNA(VLOOKUP(SPECIES!BO144,Sheet1!$B$9:$C$13,2,FALSE),0)*$I121</f>
        <v>#VALUE!</v>
      </c>
    </row>
    <row r="122" spans="8:59">
      <c r="H122" s="130"/>
      <c r="I122" s="89" t="str">
        <f>IF(SPECIES!C145="x",9,IF(SPECIES!D145="x",3,IF(SPECIES!E145="x",1,"")))</f>
        <v/>
      </c>
      <c r="J122" s="88" t="e">
        <f>_xlfn.IFNA(VLOOKUP(SPECIES!R145,Sheet1!$B$9:$C$13,2,FALSE),0)*$I122</f>
        <v>#VALUE!</v>
      </c>
      <c r="K122" s="8" t="e">
        <f>_xlfn.IFNA(VLOOKUP(SPECIES!S145,Sheet1!$B$9:$C$13,2,FALSE),0)*$I122</f>
        <v>#VALUE!</v>
      </c>
      <c r="L122" s="8" t="e">
        <f>_xlfn.IFNA(VLOOKUP(SPECIES!T145,Sheet1!$B$9:$C$13,2,FALSE),0)*$I122</f>
        <v>#VALUE!</v>
      </c>
      <c r="M122" s="8" t="e">
        <f>_xlfn.IFNA(VLOOKUP(SPECIES!U145,Sheet1!$B$9:$C$13,2,FALSE),0)*$I122</f>
        <v>#VALUE!</v>
      </c>
      <c r="N122" s="8" t="e">
        <f>_xlfn.IFNA(VLOOKUP(SPECIES!V145,Sheet1!$B$9:$C$13,2,FALSE),0)*$I122</f>
        <v>#VALUE!</v>
      </c>
      <c r="O122" s="8" t="e">
        <f>_xlfn.IFNA(VLOOKUP(SPECIES!W145,Sheet1!$B$9:$C$13,2,FALSE),0)*$I122</f>
        <v>#VALUE!</v>
      </c>
      <c r="P122" s="8" t="e">
        <f>_xlfn.IFNA(VLOOKUP(SPECIES!X145,Sheet1!$B$9:$C$13,2,FALSE),0)*$I122</f>
        <v>#VALUE!</v>
      </c>
      <c r="Q122" s="8" t="e">
        <f>_xlfn.IFNA(VLOOKUP(SPECIES!Y145,Sheet1!$B$9:$C$13,2,FALSE),0)*$I122</f>
        <v>#VALUE!</v>
      </c>
      <c r="R122" s="8" t="e">
        <f>_xlfn.IFNA(VLOOKUP(SPECIES!Z145,Sheet1!$B$9:$C$13,2,FALSE),0)*$I122</f>
        <v>#VALUE!</v>
      </c>
      <c r="S122" s="8" t="e">
        <f>_xlfn.IFNA(VLOOKUP(SPECIES!AA145,Sheet1!$B$9:$C$13,2,FALSE),0)*$I122</f>
        <v>#VALUE!</v>
      </c>
      <c r="T122" s="8" t="e">
        <f>_xlfn.IFNA(VLOOKUP(SPECIES!AB145,Sheet1!$B$9:$C$13,2,FALSE),0)*$I122</f>
        <v>#VALUE!</v>
      </c>
      <c r="U122" s="8" t="e">
        <f>_xlfn.IFNA(VLOOKUP(SPECIES!AC145,Sheet1!$B$9:$C$13,2,FALSE),0)*$I122</f>
        <v>#VALUE!</v>
      </c>
      <c r="V122" s="8" t="e">
        <f>_xlfn.IFNA(VLOOKUP(SPECIES!AD145,Sheet1!$B$9:$C$13,2,FALSE),0)*$I122</f>
        <v>#VALUE!</v>
      </c>
      <c r="W122" s="8" t="e">
        <f>_xlfn.IFNA(VLOOKUP(SPECIES!AE145,Sheet1!$B$9:$C$13,2,FALSE),0)*$I122</f>
        <v>#VALUE!</v>
      </c>
      <c r="X122" s="8" t="e">
        <f>_xlfn.IFNA(VLOOKUP(SPECIES!AF145,Sheet1!$B$9:$C$13,2,FALSE),0)*$I122</f>
        <v>#VALUE!</v>
      </c>
      <c r="Y122" s="8" t="e">
        <f>_xlfn.IFNA(VLOOKUP(SPECIES!AG145,Sheet1!$B$9:$C$13,2,FALSE),0)*$I122</f>
        <v>#VALUE!</v>
      </c>
      <c r="Z122" s="8" t="e">
        <f>_xlfn.IFNA(VLOOKUP(SPECIES!AH145,Sheet1!$B$9:$C$13,2,FALSE),0)*$I122</f>
        <v>#VALUE!</v>
      </c>
      <c r="AA122" s="8" t="e">
        <f>_xlfn.IFNA(VLOOKUP(SPECIES!AI145,Sheet1!$B$9:$C$13,2,FALSE),0)*$I122</f>
        <v>#VALUE!</v>
      </c>
      <c r="AB122" s="8" t="e">
        <f>_xlfn.IFNA(VLOOKUP(SPECIES!AJ145,Sheet1!$B$9:$C$13,2,FALSE),0)*$I122</f>
        <v>#VALUE!</v>
      </c>
      <c r="AC122" s="8" t="e">
        <f>_xlfn.IFNA(VLOOKUP(SPECIES!AK145,Sheet1!$B$9:$C$13,2,FALSE),0)*$I122</f>
        <v>#VALUE!</v>
      </c>
      <c r="AD122" s="8" t="e">
        <f>_xlfn.IFNA(VLOOKUP(SPECIES!AL145,Sheet1!$B$9:$C$13,2,FALSE),0)*$I122</f>
        <v>#VALUE!</v>
      </c>
      <c r="AE122" s="8" t="e">
        <f>_xlfn.IFNA(VLOOKUP(SPECIES!AM145,Sheet1!$B$9:$C$13,2,FALSE),0)*$I122</f>
        <v>#VALUE!</v>
      </c>
      <c r="AF122" s="8" t="e">
        <f>_xlfn.IFNA(VLOOKUP(SPECIES!AN145,Sheet1!$B$9:$C$13,2,FALSE),0)*$I122</f>
        <v>#VALUE!</v>
      </c>
      <c r="AG122" s="8" t="e">
        <f>_xlfn.IFNA(VLOOKUP(SPECIES!AO145,Sheet1!$B$9:$C$13,2,FALSE),0)*$I122</f>
        <v>#VALUE!</v>
      </c>
      <c r="AH122" s="8" t="e">
        <f>_xlfn.IFNA(VLOOKUP(SPECIES!AP145,Sheet1!$B$9:$C$13,2,FALSE),0)*$I122</f>
        <v>#VALUE!</v>
      </c>
      <c r="AI122" s="8" t="e">
        <f>_xlfn.IFNA(VLOOKUP(SPECIES!AQ145,Sheet1!$B$9:$C$13,2,FALSE),0)*$I122</f>
        <v>#VALUE!</v>
      </c>
      <c r="AJ122" s="8" t="e">
        <f>_xlfn.IFNA(VLOOKUP(SPECIES!AR145,Sheet1!$B$9:$C$13,2,FALSE),0)*$I122</f>
        <v>#VALUE!</v>
      </c>
      <c r="AK122" s="8" t="e">
        <f>_xlfn.IFNA(VLOOKUP(SPECIES!AS145,Sheet1!$B$9:$C$13,2,FALSE),0)*$I122</f>
        <v>#VALUE!</v>
      </c>
      <c r="AL122" s="8" t="e">
        <f>_xlfn.IFNA(VLOOKUP(SPECIES!AT145,Sheet1!$B$9:$C$13,2,FALSE),0)*$I122</f>
        <v>#VALUE!</v>
      </c>
      <c r="AM122" s="8" t="e">
        <f>_xlfn.IFNA(VLOOKUP(SPECIES!AU145,Sheet1!$B$9:$C$13,2,FALSE),0)*$I122</f>
        <v>#VALUE!</v>
      </c>
      <c r="AN122" s="8" t="e">
        <f>_xlfn.IFNA(VLOOKUP(SPECIES!AV145,Sheet1!$B$9:$C$13,2,FALSE),0)*$I122</f>
        <v>#VALUE!</v>
      </c>
      <c r="AO122" s="8" t="e">
        <f>_xlfn.IFNA(VLOOKUP(SPECIES!AW145,Sheet1!$B$9:$C$13,2,FALSE),0)*$I122</f>
        <v>#VALUE!</v>
      </c>
      <c r="AP122" s="8" t="e">
        <f>_xlfn.IFNA(VLOOKUP(SPECIES!AX145,Sheet1!$B$9:$C$13,2,FALSE),0)*$I122</f>
        <v>#VALUE!</v>
      </c>
      <c r="AQ122" s="8" t="e">
        <f>_xlfn.IFNA(VLOOKUP(SPECIES!AY145,Sheet1!$B$9:$C$13,2,FALSE),0)*$I122</f>
        <v>#VALUE!</v>
      </c>
      <c r="AR122" s="8" t="e">
        <f>_xlfn.IFNA(VLOOKUP(SPECIES!AZ145,Sheet1!$B$9:$C$13,2,FALSE),0)*$I122</f>
        <v>#VALUE!</v>
      </c>
      <c r="AS122" s="8" t="e">
        <f>_xlfn.IFNA(VLOOKUP(SPECIES!BA145,Sheet1!$B$9:$C$13,2,FALSE),0)*$I122</f>
        <v>#VALUE!</v>
      </c>
      <c r="AT122" s="8" t="e">
        <f>_xlfn.IFNA(VLOOKUP(SPECIES!BB145,Sheet1!$B$9:$C$13,2,FALSE),0)*$I122</f>
        <v>#VALUE!</v>
      </c>
      <c r="AU122" s="8" t="e">
        <f>_xlfn.IFNA(VLOOKUP(SPECIES!BC145,Sheet1!$B$9:$C$13,2,FALSE),0)*$I122</f>
        <v>#VALUE!</v>
      </c>
      <c r="AV122" s="8" t="e">
        <f>_xlfn.IFNA(VLOOKUP(SPECIES!BD145,Sheet1!$B$9:$C$13,2,FALSE),0)*$I122</f>
        <v>#VALUE!</v>
      </c>
      <c r="AW122" s="8" t="e">
        <f>_xlfn.IFNA(VLOOKUP(SPECIES!BE145,Sheet1!$B$9:$C$13,2,FALSE),0)*$I122</f>
        <v>#VALUE!</v>
      </c>
      <c r="AX122" s="8" t="e">
        <f>_xlfn.IFNA(VLOOKUP(SPECIES!BF145,Sheet1!$B$9:$C$13,2,FALSE),0)*$I122</f>
        <v>#VALUE!</v>
      </c>
      <c r="AY122" s="8" t="e">
        <f>_xlfn.IFNA(VLOOKUP(SPECIES!BG145,Sheet1!$B$9:$C$13,2,FALSE),0)*$I122</f>
        <v>#VALUE!</v>
      </c>
      <c r="AZ122" s="8" t="e">
        <f>_xlfn.IFNA(VLOOKUP(SPECIES!BH145,Sheet1!$B$9:$C$13,2,FALSE),0)*$I122</f>
        <v>#VALUE!</v>
      </c>
      <c r="BA122" s="8" t="e">
        <f>_xlfn.IFNA(VLOOKUP(SPECIES!BI145,Sheet1!$B$9:$C$13,2,FALSE),0)*$I122</f>
        <v>#VALUE!</v>
      </c>
      <c r="BB122" s="8" t="e">
        <f>_xlfn.IFNA(VLOOKUP(SPECIES!BJ145,Sheet1!$B$9:$C$13,2,FALSE),0)*$I122</f>
        <v>#VALUE!</v>
      </c>
      <c r="BC122" s="8" t="e">
        <f>_xlfn.IFNA(VLOOKUP(SPECIES!BK145,Sheet1!$B$9:$C$13,2,FALSE),0)*$I122</f>
        <v>#VALUE!</v>
      </c>
      <c r="BD122" s="8" t="e">
        <f>_xlfn.IFNA(VLOOKUP(SPECIES!BL145,Sheet1!$B$9:$C$13,2,FALSE),0)*$I122</f>
        <v>#VALUE!</v>
      </c>
      <c r="BE122" s="8" t="e">
        <f>_xlfn.IFNA(VLOOKUP(SPECIES!BM145,Sheet1!$B$9:$C$13,2,FALSE),0)*$I122</f>
        <v>#VALUE!</v>
      </c>
      <c r="BF122" s="8" t="e">
        <f>_xlfn.IFNA(VLOOKUP(SPECIES!BN145,Sheet1!$B$9:$C$13,2,FALSE),0)*$I122</f>
        <v>#VALUE!</v>
      </c>
      <c r="BG122" s="89" t="e">
        <f>_xlfn.IFNA(VLOOKUP(SPECIES!BO145,Sheet1!$B$9:$C$13,2,FALSE),0)*$I122</f>
        <v>#VALUE!</v>
      </c>
    </row>
    <row r="123" spans="8:59">
      <c r="H123" s="130"/>
      <c r="I123" s="89" t="str">
        <f>IF(SPECIES!C146="x",9,IF(SPECIES!D146="x",3,IF(SPECIES!E146="x",1,"")))</f>
        <v/>
      </c>
      <c r="J123" s="88" t="e">
        <f>_xlfn.IFNA(VLOOKUP(SPECIES!R146,Sheet1!$B$9:$C$13,2,FALSE),0)*$I123</f>
        <v>#VALUE!</v>
      </c>
      <c r="K123" s="8" t="e">
        <f>_xlfn.IFNA(VLOOKUP(SPECIES!S146,Sheet1!$B$9:$C$13,2,FALSE),0)*$I123</f>
        <v>#VALUE!</v>
      </c>
      <c r="L123" s="8" t="e">
        <f>_xlfn.IFNA(VLOOKUP(SPECIES!T146,Sheet1!$B$9:$C$13,2,FALSE),0)*$I123</f>
        <v>#VALUE!</v>
      </c>
      <c r="M123" s="8" t="e">
        <f>_xlfn.IFNA(VLOOKUP(SPECIES!U146,Sheet1!$B$9:$C$13,2,FALSE),0)*$I123</f>
        <v>#VALUE!</v>
      </c>
      <c r="N123" s="8" t="e">
        <f>_xlfn.IFNA(VLOOKUP(SPECIES!V146,Sheet1!$B$9:$C$13,2,FALSE),0)*$I123</f>
        <v>#VALUE!</v>
      </c>
      <c r="O123" s="8" t="e">
        <f>_xlfn.IFNA(VLOOKUP(SPECIES!W146,Sheet1!$B$9:$C$13,2,FALSE),0)*$I123</f>
        <v>#VALUE!</v>
      </c>
      <c r="P123" s="8" t="e">
        <f>_xlfn.IFNA(VLOOKUP(SPECIES!X146,Sheet1!$B$9:$C$13,2,FALSE),0)*$I123</f>
        <v>#VALUE!</v>
      </c>
      <c r="Q123" s="8" t="e">
        <f>_xlfn.IFNA(VLOOKUP(SPECIES!Y146,Sheet1!$B$9:$C$13,2,FALSE),0)*$I123</f>
        <v>#VALUE!</v>
      </c>
      <c r="R123" s="8" t="e">
        <f>_xlfn.IFNA(VLOOKUP(SPECIES!Z146,Sheet1!$B$9:$C$13,2,FALSE),0)*$I123</f>
        <v>#VALUE!</v>
      </c>
      <c r="S123" s="8" t="e">
        <f>_xlfn.IFNA(VLOOKUP(SPECIES!AA146,Sheet1!$B$9:$C$13,2,FALSE),0)*$I123</f>
        <v>#VALUE!</v>
      </c>
      <c r="T123" s="8" t="e">
        <f>_xlfn.IFNA(VLOOKUP(SPECIES!AB146,Sheet1!$B$9:$C$13,2,FALSE),0)*$I123</f>
        <v>#VALUE!</v>
      </c>
      <c r="U123" s="8" t="e">
        <f>_xlfn.IFNA(VLOOKUP(SPECIES!AC146,Sheet1!$B$9:$C$13,2,FALSE),0)*$I123</f>
        <v>#VALUE!</v>
      </c>
      <c r="V123" s="8" t="e">
        <f>_xlfn.IFNA(VLOOKUP(SPECIES!AD146,Sheet1!$B$9:$C$13,2,FALSE),0)*$I123</f>
        <v>#VALUE!</v>
      </c>
      <c r="W123" s="8" t="e">
        <f>_xlfn.IFNA(VLOOKUP(SPECIES!AE146,Sheet1!$B$9:$C$13,2,FALSE),0)*$I123</f>
        <v>#VALUE!</v>
      </c>
      <c r="X123" s="8" t="e">
        <f>_xlfn.IFNA(VLOOKUP(SPECIES!AF146,Sheet1!$B$9:$C$13,2,FALSE),0)*$I123</f>
        <v>#VALUE!</v>
      </c>
      <c r="Y123" s="8" t="e">
        <f>_xlfn.IFNA(VLOOKUP(SPECIES!AG146,Sheet1!$B$9:$C$13,2,FALSE),0)*$I123</f>
        <v>#VALUE!</v>
      </c>
      <c r="Z123" s="8" t="e">
        <f>_xlfn.IFNA(VLOOKUP(SPECIES!AH146,Sheet1!$B$9:$C$13,2,FALSE),0)*$I123</f>
        <v>#VALUE!</v>
      </c>
      <c r="AA123" s="8" t="e">
        <f>_xlfn.IFNA(VLOOKUP(SPECIES!AI146,Sheet1!$B$9:$C$13,2,FALSE),0)*$I123</f>
        <v>#VALUE!</v>
      </c>
      <c r="AB123" s="8" t="e">
        <f>_xlfn.IFNA(VLOOKUP(SPECIES!AJ146,Sheet1!$B$9:$C$13,2,FALSE),0)*$I123</f>
        <v>#VALUE!</v>
      </c>
      <c r="AC123" s="8" t="e">
        <f>_xlfn.IFNA(VLOOKUP(SPECIES!AK146,Sheet1!$B$9:$C$13,2,FALSE),0)*$I123</f>
        <v>#VALUE!</v>
      </c>
      <c r="AD123" s="8" t="e">
        <f>_xlfn.IFNA(VLOOKUP(SPECIES!AL146,Sheet1!$B$9:$C$13,2,FALSE),0)*$I123</f>
        <v>#VALUE!</v>
      </c>
      <c r="AE123" s="8" t="e">
        <f>_xlfn.IFNA(VLOOKUP(SPECIES!AM146,Sheet1!$B$9:$C$13,2,FALSE),0)*$I123</f>
        <v>#VALUE!</v>
      </c>
      <c r="AF123" s="8" t="e">
        <f>_xlfn.IFNA(VLOOKUP(SPECIES!AN146,Sheet1!$B$9:$C$13,2,FALSE),0)*$I123</f>
        <v>#VALUE!</v>
      </c>
      <c r="AG123" s="8" t="e">
        <f>_xlfn.IFNA(VLOOKUP(SPECIES!AO146,Sheet1!$B$9:$C$13,2,FALSE),0)*$I123</f>
        <v>#VALUE!</v>
      </c>
      <c r="AH123" s="8" t="e">
        <f>_xlfn.IFNA(VLOOKUP(SPECIES!AP146,Sheet1!$B$9:$C$13,2,FALSE),0)*$I123</f>
        <v>#VALUE!</v>
      </c>
      <c r="AI123" s="8" t="e">
        <f>_xlfn.IFNA(VLOOKUP(SPECIES!AQ146,Sheet1!$B$9:$C$13,2,FALSE),0)*$I123</f>
        <v>#VALUE!</v>
      </c>
      <c r="AJ123" s="8" t="e">
        <f>_xlfn.IFNA(VLOOKUP(SPECIES!AR146,Sheet1!$B$9:$C$13,2,FALSE),0)*$I123</f>
        <v>#VALUE!</v>
      </c>
      <c r="AK123" s="8" t="e">
        <f>_xlfn.IFNA(VLOOKUP(SPECIES!AS146,Sheet1!$B$9:$C$13,2,FALSE),0)*$I123</f>
        <v>#VALUE!</v>
      </c>
      <c r="AL123" s="8" t="e">
        <f>_xlfn.IFNA(VLOOKUP(SPECIES!AT146,Sheet1!$B$9:$C$13,2,FALSE),0)*$I123</f>
        <v>#VALUE!</v>
      </c>
      <c r="AM123" s="8" t="e">
        <f>_xlfn.IFNA(VLOOKUP(SPECIES!AU146,Sheet1!$B$9:$C$13,2,FALSE),0)*$I123</f>
        <v>#VALUE!</v>
      </c>
      <c r="AN123" s="8" t="e">
        <f>_xlfn.IFNA(VLOOKUP(SPECIES!AV146,Sheet1!$B$9:$C$13,2,FALSE),0)*$I123</f>
        <v>#VALUE!</v>
      </c>
      <c r="AO123" s="8" t="e">
        <f>_xlfn.IFNA(VLOOKUP(SPECIES!AW146,Sheet1!$B$9:$C$13,2,FALSE),0)*$I123</f>
        <v>#VALUE!</v>
      </c>
      <c r="AP123" s="8" t="e">
        <f>_xlfn.IFNA(VLOOKUP(SPECIES!AX146,Sheet1!$B$9:$C$13,2,FALSE),0)*$I123</f>
        <v>#VALUE!</v>
      </c>
      <c r="AQ123" s="8" t="e">
        <f>_xlfn.IFNA(VLOOKUP(SPECIES!AY146,Sheet1!$B$9:$C$13,2,FALSE),0)*$I123</f>
        <v>#VALUE!</v>
      </c>
      <c r="AR123" s="8" t="e">
        <f>_xlfn.IFNA(VLOOKUP(SPECIES!AZ146,Sheet1!$B$9:$C$13,2,FALSE),0)*$I123</f>
        <v>#VALUE!</v>
      </c>
      <c r="AS123" s="8" t="e">
        <f>_xlfn.IFNA(VLOOKUP(SPECIES!BA146,Sheet1!$B$9:$C$13,2,FALSE),0)*$I123</f>
        <v>#VALUE!</v>
      </c>
      <c r="AT123" s="8" t="e">
        <f>_xlfn.IFNA(VLOOKUP(SPECIES!BB146,Sheet1!$B$9:$C$13,2,FALSE),0)*$I123</f>
        <v>#VALUE!</v>
      </c>
      <c r="AU123" s="8" t="e">
        <f>_xlfn.IFNA(VLOOKUP(SPECIES!BC146,Sheet1!$B$9:$C$13,2,FALSE),0)*$I123</f>
        <v>#VALUE!</v>
      </c>
      <c r="AV123" s="8" t="e">
        <f>_xlfn.IFNA(VLOOKUP(SPECIES!BD146,Sheet1!$B$9:$C$13,2,FALSE),0)*$I123</f>
        <v>#VALUE!</v>
      </c>
      <c r="AW123" s="8" t="e">
        <f>_xlfn.IFNA(VLOOKUP(SPECIES!BE146,Sheet1!$B$9:$C$13,2,FALSE),0)*$I123</f>
        <v>#VALUE!</v>
      </c>
      <c r="AX123" s="8" t="e">
        <f>_xlfn.IFNA(VLOOKUP(SPECIES!BF146,Sheet1!$B$9:$C$13,2,FALSE),0)*$I123</f>
        <v>#VALUE!</v>
      </c>
      <c r="AY123" s="8" t="e">
        <f>_xlfn.IFNA(VLOOKUP(SPECIES!BG146,Sheet1!$B$9:$C$13,2,FALSE),0)*$I123</f>
        <v>#VALUE!</v>
      </c>
      <c r="AZ123" s="8" t="e">
        <f>_xlfn.IFNA(VLOOKUP(SPECIES!BH146,Sheet1!$B$9:$C$13,2,FALSE),0)*$I123</f>
        <v>#VALUE!</v>
      </c>
      <c r="BA123" s="8" t="e">
        <f>_xlfn.IFNA(VLOOKUP(SPECIES!BI146,Sheet1!$B$9:$C$13,2,FALSE),0)*$I123</f>
        <v>#VALUE!</v>
      </c>
      <c r="BB123" s="8" t="e">
        <f>_xlfn.IFNA(VLOOKUP(SPECIES!BJ146,Sheet1!$B$9:$C$13,2,FALSE),0)*$I123</f>
        <v>#VALUE!</v>
      </c>
      <c r="BC123" s="8" t="e">
        <f>_xlfn.IFNA(VLOOKUP(SPECIES!BK146,Sheet1!$B$9:$C$13,2,FALSE),0)*$I123</f>
        <v>#VALUE!</v>
      </c>
      <c r="BD123" s="8" t="e">
        <f>_xlfn.IFNA(VLOOKUP(SPECIES!BL146,Sheet1!$B$9:$C$13,2,FALSE),0)*$I123</f>
        <v>#VALUE!</v>
      </c>
      <c r="BE123" s="8" t="e">
        <f>_xlfn.IFNA(VLOOKUP(SPECIES!BM146,Sheet1!$B$9:$C$13,2,FALSE),0)*$I123</f>
        <v>#VALUE!</v>
      </c>
      <c r="BF123" s="8" t="e">
        <f>_xlfn.IFNA(VLOOKUP(SPECIES!BN146,Sheet1!$B$9:$C$13,2,FALSE),0)*$I123</f>
        <v>#VALUE!</v>
      </c>
      <c r="BG123" s="89" t="e">
        <f>_xlfn.IFNA(VLOOKUP(SPECIES!BO146,Sheet1!$B$9:$C$13,2,FALSE),0)*$I123</f>
        <v>#VALUE!</v>
      </c>
    </row>
    <row r="124" spans="8:59">
      <c r="H124" s="130"/>
      <c r="I124" s="89" t="str">
        <f>IF(SPECIES!C147="x",9,IF(SPECIES!D147="x",3,IF(SPECIES!E147="x",1,"")))</f>
        <v/>
      </c>
      <c r="J124" s="88" t="e">
        <f>_xlfn.IFNA(VLOOKUP(SPECIES!R147,Sheet1!$B$9:$C$13,2,FALSE),0)*$I124</f>
        <v>#VALUE!</v>
      </c>
      <c r="K124" s="8" t="e">
        <f>_xlfn.IFNA(VLOOKUP(SPECIES!S147,Sheet1!$B$9:$C$13,2,FALSE),0)*$I124</f>
        <v>#VALUE!</v>
      </c>
      <c r="L124" s="8" t="e">
        <f>_xlfn.IFNA(VLOOKUP(SPECIES!T147,Sheet1!$B$9:$C$13,2,FALSE),0)*$I124</f>
        <v>#VALUE!</v>
      </c>
      <c r="M124" s="8" t="e">
        <f>_xlfn.IFNA(VLOOKUP(SPECIES!U147,Sheet1!$B$9:$C$13,2,FALSE),0)*$I124</f>
        <v>#VALUE!</v>
      </c>
      <c r="N124" s="8" t="e">
        <f>_xlfn.IFNA(VLOOKUP(SPECIES!V147,Sheet1!$B$9:$C$13,2,FALSE),0)*$I124</f>
        <v>#VALUE!</v>
      </c>
      <c r="O124" s="8" t="e">
        <f>_xlfn.IFNA(VLOOKUP(SPECIES!W147,Sheet1!$B$9:$C$13,2,FALSE),0)*$I124</f>
        <v>#VALUE!</v>
      </c>
      <c r="P124" s="8" t="e">
        <f>_xlfn.IFNA(VLOOKUP(SPECIES!X147,Sheet1!$B$9:$C$13,2,FALSE),0)*$I124</f>
        <v>#VALUE!</v>
      </c>
      <c r="Q124" s="8" t="e">
        <f>_xlfn.IFNA(VLOOKUP(SPECIES!Y147,Sheet1!$B$9:$C$13,2,FALSE),0)*$I124</f>
        <v>#VALUE!</v>
      </c>
      <c r="R124" s="8" t="e">
        <f>_xlfn.IFNA(VLOOKUP(SPECIES!Z147,Sheet1!$B$9:$C$13,2,FALSE),0)*$I124</f>
        <v>#VALUE!</v>
      </c>
      <c r="S124" s="8" t="e">
        <f>_xlfn.IFNA(VLOOKUP(SPECIES!AA147,Sheet1!$B$9:$C$13,2,FALSE),0)*$I124</f>
        <v>#VALUE!</v>
      </c>
      <c r="T124" s="8" t="e">
        <f>_xlfn.IFNA(VLOOKUP(SPECIES!AB147,Sheet1!$B$9:$C$13,2,FALSE),0)*$I124</f>
        <v>#VALUE!</v>
      </c>
      <c r="U124" s="8" t="e">
        <f>_xlfn.IFNA(VLOOKUP(SPECIES!AC147,Sheet1!$B$9:$C$13,2,FALSE),0)*$I124</f>
        <v>#VALUE!</v>
      </c>
      <c r="V124" s="8" t="e">
        <f>_xlfn.IFNA(VLOOKUP(SPECIES!AD147,Sheet1!$B$9:$C$13,2,FALSE),0)*$I124</f>
        <v>#VALUE!</v>
      </c>
      <c r="W124" s="8" t="e">
        <f>_xlfn.IFNA(VLOOKUP(SPECIES!AE147,Sheet1!$B$9:$C$13,2,FALSE),0)*$I124</f>
        <v>#VALUE!</v>
      </c>
      <c r="X124" s="8" t="e">
        <f>_xlfn.IFNA(VLOOKUP(SPECIES!AF147,Sheet1!$B$9:$C$13,2,FALSE),0)*$I124</f>
        <v>#VALUE!</v>
      </c>
      <c r="Y124" s="8" t="e">
        <f>_xlfn.IFNA(VLOOKUP(SPECIES!AG147,Sheet1!$B$9:$C$13,2,FALSE),0)*$I124</f>
        <v>#VALUE!</v>
      </c>
      <c r="Z124" s="8" t="e">
        <f>_xlfn.IFNA(VLOOKUP(SPECIES!AH147,Sheet1!$B$9:$C$13,2,FALSE),0)*$I124</f>
        <v>#VALUE!</v>
      </c>
      <c r="AA124" s="8" t="e">
        <f>_xlfn.IFNA(VLOOKUP(SPECIES!AI147,Sheet1!$B$9:$C$13,2,FALSE),0)*$I124</f>
        <v>#VALUE!</v>
      </c>
      <c r="AB124" s="8" t="e">
        <f>_xlfn.IFNA(VLOOKUP(SPECIES!AJ147,Sheet1!$B$9:$C$13,2,FALSE),0)*$I124</f>
        <v>#VALUE!</v>
      </c>
      <c r="AC124" s="8" t="e">
        <f>_xlfn.IFNA(VLOOKUP(SPECIES!AK147,Sheet1!$B$9:$C$13,2,FALSE),0)*$I124</f>
        <v>#VALUE!</v>
      </c>
      <c r="AD124" s="8" t="e">
        <f>_xlfn.IFNA(VLOOKUP(SPECIES!AL147,Sheet1!$B$9:$C$13,2,FALSE),0)*$I124</f>
        <v>#VALUE!</v>
      </c>
      <c r="AE124" s="8" t="e">
        <f>_xlfn.IFNA(VLOOKUP(SPECIES!AM147,Sheet1!$B$9:$C$13,2,FALSE),0)*$I124</f>
        <v>#VALUE!</v>
      </c>
      <c r="AF124" s="8" t="e">
        <f>_xlfn.IFNA(VLOOKUP(SPECIES!AN147,Sheet1!$B$9:$C$13,2,FALSE),0)*$I124</f>
        <v>#VALUE!</v>
      </c>
      <c r="AG124" s="8" t="e">
        <f>_xlfn.IFNA(VLOOKUP(SPECIES!AO147,Sheet1!$B$9:$C$13,2,FALSE),0)*$I124</f>
        <v>#VALUE!</v>
      </c>
      <c r="AH124" s="8" t="e">
        <f>_xlfn.IFNA(VLOOKUP(SPECIES!AP147,Sheet1!$B$9:$C$13,2,FALSE),0)*$I124</f>
        <v>#VALUE!</v>
      </c>
      <c r="AI124" s="8" t="e">
        <f>_xlfn.IFNA(VLOOKUP(SPECIES!AQ147,Sheet1!$B$9:$C$13,2,FALSE),0)*$I124</f>
        <v>#VALUE!</v>
      </c>
      <c r="AJ124" s="8" t="e">
        <f>_xlfn.IFNA(VLOOKUP(SPECIES!AR147,Sheet1!$B$9:$C$13,2,FALSE),0)*$I124</f>
        <v>#VALUE!</v>
      </c>
      <c r="AK124" s="8" t="e">
        <f>_xlfn.IFNA(VLOOKUP(SPECIES!AS147,Sheet1!$B$9:$C$13,2,FALSE),0)*$I124</f>
        <v>#VALUE!</v>
      </c>
      <c r="AL124" s="8" t="e">
        <f>_xlfn.IFNA(VLOOKUP(SPECIES!AT147,Sheet1!$B$9:$C$13,2,FALSE),0)*$I124</f>
        <v>#VALUE!</v>
      </c>
      <c r="AM124" s="8" t="e">
        <f>_xlfn.IFNA(VLOOKUP(SPECIES!AU147,Sheet1!$B$9:$C$13,2,FALSE),0)*$I124</f>
        <v>#VALUE!</v>
      </c>
      <c r="AN124" s="8" t="e">
        <f>_xlfn.IFNA(VLOOKUP(SPECIES!AV147,Sheet1!$B$9:$C$13,2,FALSE),0)*$I124</f>
        <v>#VALUE!</v>
      </c>
      <c r="AO124" s="8" t="e">
        <f>_xlfn.IFNA(VLOOKUP(SPECIES!AW147,Sheet1!$B$9:$C$13,2,FALSE),0)*$I124</f>
        <v>#VALUE!</v>
      </c>
      <c r="AP124" s="8" t="e">
        <f>_xlfn.IFNA(VLOOKUP(SPECIES!AX147,Sheet1!$B$9:$C$13,2,FALSE),0)*$I124</f>
        <v>#VALUE!</v>
      </c>
      <c r="AQ124" s="8" t="e">
        <f>_xlfn.IFNA(VLOOKUP(SPECIES!AY147,Sheet1!$B$9:$C$13,2,FALSE),0)*$I124</f>
        <v>#VALUE!</v>
      </c>
      <c r="AR124" s="8" t="e">
        <f>_xlfn.IFNA(VLOOKUP(SPECIES!AZ147,Sheet1!$B$9:$C$13,2,FALSE),0)*$I124</f>
        <v>#VALUE!</v>
      </c>
      <c r="AS124" s="8" t="e">
        <f>_xlfn.IFNA(VLOOKUP(SPECIES!BA147,Sheet1!$B$9:$C$13,2,FALSE),0)*$I124</f>
        <v>#VALUE!</v>
      </c>
      <c r="AT124" s="8" t="e">
        <f>_xlfn.IFNA(VLOOKUP(SPECIES!BB147,Sheet1!$B$9:$C$13,2,FALSE),0)*$I124</f>
        <v>#VALUE!</v>
      </c>
      <c r="AU124" s="8" t="e">
        <f>_xlfn.IFNA(VLOOKUP(SPECIES!BC147,Sheet1!$B$9:$C$13,2,FALSE),0)*$I124</f>
        <v>#VALUE!</v>
      </c>
      <c r="AV124" s="8" t="e">
        <f>_xlfn.IFNA(VLOOKUP(SPECIES!BD147,Sheet1!$B$9:$C$13,2,FALSE),0)*$I124</f>
        <v>#VALUE!</v>
      </c>
      <c r="AW124" s="8" t="e">
        <f>_xlfn.IFNA(VLOOKUP(SPECIES!BE147,Sheet1!$B$9:$C$13,2,FALSE),0)*$I124</f>
        <v>#VALUE!</v>
      </c>
      <c r="AX124" s="8" t="e">
        <f>_xlfn.IFNA(VLOOKUP(SPECIES!BF147,Sheet1!$B$9:$C$13,2,FALSE),0)*$I124</f>
        <v>#VALUE!</v>
      </c>
      <c r="AY124" s="8" t="e">
        <f>_xlfn.IFNA(VLOOKUP(SPECIES!BG147,Sheet1!$B$9:$C$13,2,FALSE),0)*$I124</f>
        <v>#VALUE!</v>
      </c>
      <c r="AZ124" s="8" t="e">
        <f>_xlfn.IFNA(VLOOKUP(SPECIES!BH147,Sheet1!$B$9:$C$13,2,FALSE),0)*$I124</f>
        <v>#VALUE!</v>
      </c>
      <c r="BA124" s="8" t="e">
        <f>_xlfn.IFNA(VLOOKUP(SPECIES!BI147,Sheet1!$B$9:$C$13,2,FALSE),0)*$I124</f>
        <v>#VALUE!</v>
      </c>
      <c r="BB124" s="8" t="e">
        <f>_xlfn.IFNA(VLOOKUP(SPECIES!BJ147,Sheet1!$B$9:$C$13,2,FALSE),0)*$I124</f>
        <v>#VALUE!</v>
      </c>
      <c r="BC124" s="8" t="e">
        <f>_xlfn.IFNA(VLOOKUP(SPECIES!BK147,Sheet1!$B$9:$C$13,2,FALSE),0)*$I124</f>
        <v>#VALUE!</v>
      </c>
      <c r="BD124" s="8" t="e">
        <f>_xlfn.IFNA(VLOOKUP(SPECIES!BL147,Sheet1!$B$9:$C$13,2,FALSE),0)*$I124</f>
        <v>#VALUE!</v>
      </c>
      <c r="BE124" s="8" t="e">
        <f>_xlfn.IFNA(VLOOKUP(SPECIES!BM147,Sheet1!$B$9:$C$13,2,FALSE),0)*$I124</f>
        <v>#VALUE!</v>
      </c>
      <c r="BF124" s="8" t="e">
        <f>_xlfn.IFNA(VLOOKUP(SPECIES!BN147,Sheet1!$B$9:$C$13,2,FALSE),0)*$I124</f>
        <v>#VALUE!</v>
      </c>
      <c r="BG124" s="89" t="e">
        <f>_xlfn.IFNA(VLOOKUP(SPECIES!BO147,Sheet1!$B$9:$C$13,2,FALSE),0)*$I124</f>
        <v>#VALUE!</v>
      </c>
    </row>
    <row r="125" spans="8:59">
      <c r="H125" s="130"/>
      <c r="I125" s="89" t="str">
        <f>IF(SPECIES!C148="x",9,IF(SPECIES!D148="x",3,IF(SPECIES!E148="x",1,"")))</f>
        <v/>
      </c>
      <c r="J125" s="88" t="e">
        <f>_xlfn.IFNA(VLOOKUP(SPECIES!R148,Sheet1!$B$9:$C$13,2,FALSE),0)*$I125</f>
        <v>#VALUE!</v>
      </c>
      <c r="K125" s="8" t="e">
        <f>_xlfn.IFNA(VLOOKUP(SPECIES!S148,Sheet1!$B$9:$C$13,2,FALSE),0)*$I125</f>
        <v>#VALUE!</v>
      </c>
      <c r="L125" s="8" t="e">
        <f>_xlfn.IFNA(VLOOKUP(SPECIES!T148,Sheet1!$B$9:$C$13,2,FALSE),0)*$I125</f>
        <v>#VALUE!</v>
      </c>
      <c r="M125" s="8" t="e">
        <f>_xlfn.IFNA(VLOOKUP(SPECIES!U148,Sheet1!$B$9:$C$13,2,FALSE),0)*$I125</f>
        <v>#VALUE!</v>
      </c>
      <c r="N125" s="8" t="e">
        <f>_xlfn.IFNA(VLOOKUP(SPECIES!V148,Sheet1!$B$9:$C$13,2,FALSE),0)*$I125</f>
        <v>#VALUE!</v>
      </c>
      <c r="O125" s="8" t="e">
        <f>_xlfn.IFNA(VLOOKUP(SPECIES!W148,Sheet1!$B$9:$C$13,2,FALSE),0)*$I125</f>
        <v>#VALUE!</v>
      </c>
      <c r="P125" s="8" t="e">
        <f>_xlfn.IFNA(VLOOKUP(SPECIES!X148,Sheet1!$B$9:$C$13,2,FALSE),0)*$I125</f>
        <v>#VALUE!</v>
      </c>
      <c r="Q125" s="8" t="e">
        <f>_xlfn.IFNA(VLOOKUP(SPECIES!Y148,Sheet1!$B$9:$C$13,2,FALSE),0)*$I125</f>
        <v>#VALUE!</v>
      </c>
      <c r="R125" s="8" t="e">
        <f>_xlfn.IFNA(VLOOKUP(SPECIES!Z148,Sheet1!$B$9:$C$13,2,FALSE),0)*$I125</f>
        <v>#VALUE!</v>
      </c>
      <c r="S125" s="8" t="e">
        <f>_xlfn.IFNA(VLOOKUP(SPECIES!AA148,Sheet1!$B$9:$C$13,2,FALSE),0)*$I125</f>
        <v>#VALUE!</v>
      </c>
      <c r="T125" s="8" t="e">
        <f>_xlfn.IFNA(VLOOKUP(SPECIES!AB148,Sheet1!$B$9:$C$13,2,FALSE),0)*$I125</f>
        <v>#VALUE!</v>
      </c>
      <c r="U125" s="8" t="e">
        <f>_xlfn.IFNA(VLOOKUP(SPECIES!AC148,Sheet1!$B$9:$C$13,2,FALSE),0)*$I125</f>
        <v>#VALUE!</v>
      </c>
      <c r="V125" s="8" t="e">
        <f>_xlfn.IFNA(VLOOKUP(SPECIES!AD148,Sheet1!$B$9:$C$13,2,FALSE),0)*$I125</f>
        <v>#VALUE!</v>
      </c>
      <c r="W125" s="8" t="e">
        <f>_xlfn.IFNA(VLOOKUP(SPECIES!AE148,Sheet1!$B$9:$C$13,2,FALSE),0)*$I125</f>
        <v>#VALUE!</v>
      </c>
      <c r="X125" s="8" t="e">
        <f>_xlfn.IFNA(VLOOKUP(SPECIES!AF148,Sheet1!$B$9:$C$13,2,FALSE),0)*$I125</f>
        <v>#VALUE!</v>
      </c>
      <c r="Y125" s="8" t="e">
        <f>_xlfn.IFNA(VLOOKUP(SPECIES!AG148,Sheet1!$B$9:$C$13,2,FALSE),0)*$I125</f>
        <v>#VALUE!</v>
      </c>
      <c r="Z125" s="8" t="e">
        <f>_xlfn.IFNA(VLOOKUP(SPECIES!AH148,Sheet1!$B$9:$C$13,2,FALSE),0)*$I125</f>
        <v>#VALUE!</v>
      </c>
      <c r="AA125" s="8" t="e">
        <f>_xlfn.IFNA(VLOOKUP(SPECIES!AI148,Sheet1!$B$9:$C$13,2,FALSE),0)*$I125</f>
        <v>#VALUE!</v>
      </c>
      <c r="AB125" s="8" t="e">
        <f>_xlfn.IFNA(VLOOKUP(SPECIES!AJ148,Sheet1!$B$9:$C$13,2,FALSE),0)*$I125</f>
        <v>#VALUE!</v>
      </c>
      <c r="AC125" s="8" t="e">
        <f>_xlfn.IFNA(VLOOKUP(SPECIES!AK148,Sheet1!$B$9:$C$13,2,FALSE),0)*$I125</f>
        <v>#VALUE!</v>
      </c>
      <c r="AD125" s="8" t="e">
        <f>_xlfn.IFNA(VLOOKUP(SPECIES!AL148,Sheet1!$B$9:$C$13,2,FALSE),0)*$I125</f>
        <v>#VALUE!</v>
      </c>
      <c r="AE125" s="8" t="e">
        <f>_xlfn.IFNA(VLOOKUP(SPECIES!AM148,Sheet1!$B$9:$C$13,2,FALSE),0)*$I125</f>
        <v>#VALUE!</v>
      </c>
      <c r="AF125" s="8" t="e">
        <f>_xlfn.IFNA(VLOOKUP(SPECIES!AN148,Sheet1!$B$9:$C$13,2,FALSE),0)*$I125</f>
        <v>#VALUE!</v>
      </c>
      <c r="AG125" s="8" t="e">
        <f>_xlfn.IFNA(VLOOKUP(SPECIES!AO148,Sheet1!$B$9:$C$13,2,FALSE),0)*$I125</f>
        <v>#VALUE!</v>
      </c>
      <c r="AH125" s="8" t="e">
        <f>_xlfn.IFNA(VLOOKUP(SPECIES!AP148,Sheet1!$B$9:$C$13,2,FALSE),0)*$I125</f>
        <v>#VALUE!</v>
      </c>
      <c r="AI125" s="8" t="e">
        <f>_xlfn.IFNA(VLOOKUP(SPECIES!AQ148,Sheet1!$B$9:$C$13,2,FALSE),0)*$I125</f>
        <v>#VALUE!</v>
      </c>
      <c r="AJ125" s="8" t="e">
        <f>_xlfn.IFNA(VLOOKUP(SPECIES!AR148,Sheet1!$B$9:$C$13,2,FALSE),0)*$I125</f>
        <v>#VALUE!</v>
      </c>
      <c r="AK125" s="8" t="e">
        <f>_xlfn.IFNA(VLOOKUP(SPECIES!AS148,Sheet1!$B$9:$C$13,2,FALSE),0)*$I125</f>
        <v>#VALUE!</v>
      </c>
      <c r="AL125" s="8" t="e">
        <f>_xlfn.IFNA(VLOOKUP(SPECIES!AT148,Sheet1!$B$9:$C$13,2,FALSE),0)*$I125</f>
        <v>#VALUE!</v>
      </c>
      <c r="AM125" s="8" t="e">
        <f>_xlfn.IFNA(VLOOKUP(SPECIES!AU148,Sheet1!$B$9:$C$13,2,FALSE),0)*$I125</f>
        <v>#VALUE!</v>
      </c>
      <c r="AN125" s="8" t="e">
        <f>_xlfn.IFNA(VLOOKUP(SPECIES!AV148,Sheet1!$B$9:$C$13,2,FALSE),0)*$I125</f>
        <v>#VALUE!</v>
      </c>
      <c r="AO125" s="8" t="e">
        <f>_xlfn.IFNA(VLOOKUP(SPECIES!AW148,Sheet1!$B$9:$C$13,2,FALSE),0)*$I125</f>
        <v>#VALUE!</v>
      </c>
      <c r="AP125" s="8" t="e">
        <f>_xlfn.IFNA(VLOOKUP(SPECIES!AX148,Sheet1!$B$9:$C$13,2,FALSE),0)*$I125</f>
        <v>#VALUE!</v>
      </c>
      <c r="AQ125" s="8" t="e">
        <f>_xlfn.IFNA(VLOOKUP(SPECIES!AY148,Sheet1!$B$9:$C$13,2,FALSE),0)*$I125</f>
        <v>#VALUE!</v>
      </c>
      <c r="AR125" s="8" t="e">
        <f>_xlfn.IFNA(VLOOKUP(SPECIES!AZ148,Sheet1!$B$9:$C$13,2,FALSE),0)*$I125</f>
        <v>#VALUE!</v>
      </c>
      <c r="AS125" s="8" t="e">
        <f>_xlfn.IFNA(VLOOKUP(SPECIES!BA148,Sheet1!$B$9:$C$13,2,FALSE),0)*$I125</f>
        <v>#VALUE!</v>
      </c>
      <c r="AT125" s="8" t="e">
        <f>_xlfn.IFNA(VLOOKUP(SPECIES!BB148,Sheet1!$B$9:$C$13,2,FALSE),0)*$I125</f>
        <v>#VALUE!</v>
      </c>
      <c r="AU125" s="8" t="e">
        <f>_xlfn.IFNA(VLOOKUP(SPECIES!BC148,Sheet1!$B$9:$C$13,2,FALSE),0)*$I125</f>
        <v>#VALUE!</v>
      </c>
      <c r="AV125" s="8" t="e">
        <f>_xlfn.IFNA(VLOOKUP(SPECIES!BD148,Sheet1!$B$9:$C$13,2,FALSE),0)*$I125</f>
        <v>#VALUE!</v>
      </c>
      <c r="AW125" s="8" t="e">
        <f>_xlfn.IFNA(VLOOKUP(SPECIES!BE148,Sheet1!$B$9:$C$13,2,FALSE),0)*$I125</f>
        <v>#VALUE!</v>
      </c>
      <c r="AX125" s="8" t="e">
        <f>_xlfn.IFNA(VLOOKUP(SPECIES!BF148,Sheet1!$B$9:$C$13,2,FALSE),0)*$I125</f>
        <v>#VALUE!</v>
      </c>
      <c r="AY125" s="8" t="e">
        <f>_xlfn.IFNA(VLOOKUP(SPECIES!BG148,Sheet1!$B$9:$C$13,2,FALSE),0)*$I125</f>
        <v>#VALUE!</v>
      </c>
      <c r="AZ125" s="8" t="e">
        <f>_xlfn.IFNA(VLOOKUP(SPECIES!BH148,Sheet1!$B$9:$C$13,2,FALSE),0)*$I125</f>
        <v>#VALUE!</v>
      </c>
      <c r="BA125" s="8" t="e">
        <f>_xlfn.IFNA(VLOOKUP(SPECIES!BI148,Sheet1!$B$9:$C$13,2,FALSE),0)*$I125</f>
        <v>#VALUE!</v>
      </c>
      <c r="BB125" s="8" t="e">
        <f>_xlfn.IFNA(VLOOKUP(SPECIES!BJ148,Sheet1!$B$9:$C$13,2,FALSE),0)*$I125</f>
        <v>#VALUE!</v>
      </c>
      <c r="BC125" s="8" t="e">
        <f>_xlfn.IFNA(VLOOKUP(SPECIES!BK148,Sheet1!$B$9:$C$13,2,FALSE),0)*$I125</f>
        <v>#VALUE!</v>
      </c>
      <c r="BD125" s="8" t="e">
        <f>_xlfn.IFNA(VLOOKUP(SPECIES!BL148,Sheet1!$B$9:$C$13,2,FALSE),0)*$I125</f>
        <v>#VALUE!</v>
      </c>
      <c r="BE125" s="8" t="e">
        <f>_xlfn.IFNA(VLOOKUP(SPECIES!BM148,Sheet1!$B$9:$C$13,2,FALSE),0)*$I125</f>
        <v>#VALUE!</v>
      </c>
      <c r="BF125" s="8" t="e">
        <f>_xlfn.IFNA(VLOOKUP(SPECIES!BN148,Sheet1!$B$9:$C$13,2,FALSE),0)*$I125</f>
        <v>#VALUE!</v>
      </c>
      <c r="BG125" s="89" t="e">
        <f>_xlfn.IFNA(VLOOKUP(SPECIES!BO148,Sheet1!$B$9:$C$13,2,FALSE),0)*$I125</f>
        <v>#VALUE!</v>
      </c>
    </row>
    <row r="126" spans="8:59">
      <c r="H126" s="130"/>
      <c r="I126" s="89" t="str">
        <f>IF(SPECIES!C149="x",9,IF(SPECIES!D149="x",3,IF(SPECIES!E149="x",1,"")))</f>
        <v/>
      </c>
      <c r="J126" s="88" t="e">
        <f>_xlfn.IFNA(VLOOKUP(SPECIES!R149,Sheet1!$B$9:$C$13,2,FALSE),0)*$I126</f>
        <v>#VALUE!</v>
      </c>
      <c r="K126" s="8" t="e">
        <f>_xlfn.IFNA(VLOOKUP(SPECIES!S149,Sheet1!$B$9:$C$13,2,FALSE),0)*$I126</f>
        <v>#VALUE!</v>
      </c>
      <c r="L126" s="8" t="e">
        <f>_xlfn.IFNA(VLOOKUP(SPECIES!T149,Sheet1!$B$9:$C$13,2,FALSE),0)*$I126</f>
        <v>#VALUE!</v>
      </c>
      <c r="M126" s="8" t="e">
        <f>_xlfn.IFNA(VLOOKUP(SPECIES!U149,Sheet1!$B$9:$C$13,2,FALSE),0)*$I126</f>
        <v>#VALUE!</v>
      </c>
      <c r="N126" s="8" t="e">
        <f>_xlfn.IFNA(VLOOKUP(SPECIES!V149,Sheet1!$B$9:$C$13,2,FALSE),0)*$I126</f>
        <v>#VALUE!</v>
      </c>
      <c r="O126" s="8" t="e">
        <f>_xlfn.IFNA(VLOOKUP(SPECIES!W149,Sheet1!$B$9:$C$13,2,FALSE),0)*$I126</f>
        <v>#VALUE!</v>
      </c>
      <c r="P126" s="8" t="e">
        <f>_xlfn.IFNA(VLOOKUP(SPECIES!X149,Sheet1!$B$9:$C$13,2,FALSE),0)*$I126</f>
        <v>#VALUE!</v>
      </c>
      <c r="Q126" s="8" t="e">
        <f>_xlfn.IFNA(VLOOKUP(SPECIES!Y149,Sheet1!$B$9:$C$13,2,FALSE),0)*$I126</f>
        <v>#VALUE!</v>
      </c>
      <c r="R126" s="8" t="e">
        <f>_xlfn.IFNA(VLOOKUP(SPECIES!Z149,Sheet1!$B$9:$C$13,2,FALSE),0)*$I126</f>
        <v>#VALUE!</v>
      </c>
      <c r="S126" s="8" t="e">
        <f>_xlfn.IFNA(VLOOKUP(SPECIES!AA149,Sheet1!$B$9:$C$13,2,FALSE),0)*$I126</f>
        <v>#VALUE!</v>
      </c>
      <c r="T126" s="8" t="e">
        <f>_xlfn.IFNA(VLOOKUP(SPECIES!AB149,Sheet1!$B$9:$C$13,2,FALSE),0)*$I126</f>
        <v>#VALUE!</v>
      </c>
      <c r="U126" s="8" t="e">
        <f>_xlfn.IFNA(VLOOKUP(SPECIES!AC149,Sheet1!$B$9:$C$13,2,FALSE),0)*$I126</f>
        <v>#VALUE!</v>
      </c>
      <c r="V126" s="8" t="e">
        <f>_xlfn.IFNA(VLOOKUP(SPECIES!AD149,Sheet1!$B$9:$C$13,2,FALSE),0)*$I126</f>
        <v>#VALUE!</v>
      </c>
      <c r="W126" s="8" t="e">
        <f>_xlfn.IFNA(VLOOKUP(SPECIES!AE149,Sheet1!$B$9:$C$13,2,FALSE),0)*$I126</f>
        <v>#VALUE!</v>
      </c>
      <c r="X126" s="8" t="e">
        <f>_xlfn.IFNA(VLOOKUP(SPECIES!AF149,Sheet1!$B$9:$C$13,2,FALSE),0)*$I126</f>
        <v>#VALUE!</v>
      </c>
      <c r="Y126" s="8" t="e">
        <f>_xlfn.IFNA(VLOOKUP(SPECIES!AG149,Sheet1!$B$9:$C$13,2,FALSE),0)*$I126</f>
        <v>#VALUE!</v>
      </c>
      <c r="Z126" s="8" t="e">
        <f>_xlfn.IFNA(VLOOKUP(SPECIES!AH149,Sheet1!$B$9:$C$13,2,FALSE),0)*$I126</f>
        <v>#VALUE!</v>
      </c>
      <c r="AA126" s="8" t="e">
        <f>_xlfn.IFNA(VLOOKUP(SPECIES!AI149,Sheet1!$B$9:$C$13,2,FALSE),0)*$I126</f>
        <v>#VALUE!</v>
      </c>
      <c r="AB126" s="8" t="e">
        <f>_xlfn.IFNA(VLOOKUP(SPECIES!AJ149,Sheet1!$B$9:$C$13,2,FALSE),0)*$I126</f>
        <v>#VALUE!</v>
      </c>
      <c r="AC126" s="8" t="e">
        <f>_xlfn.IFNA(VLOOKUP(SPECIES!AK149,Sheet1!$B$9:$C$13,2,FALSE),0)*$I126</f>
        <v>#VALUE!</v>
      </c>
      <c r="AD126" s="8" t="e">
        <f>_xlfn.IFNA(VLOOKUP(SPECIES!AL149,Sheet1!$B$9:$C$13,2,FALSE),0)*$I126</f>
        <v>#VALUE!</v>
      </c>
      <c r="AE126" s="8" t="e">
        <f>_xlfn.IFNA(VLOOKUP(SPECIES!AM149,Sheet1!$B$9:$C$13,2,FALSE),0)*$I126</f>
        <v>#VALUE!</v>
      </c>
      <c r="AF126" s="8" t="e">
        <f>_xlfn.IFNA(VLOOKUP(SPECIES!AN149,Sheet1!$B$9:$C$13,2,FALSE),0)*$I126</f>
        <v>#VALUE!</v>
      </c>
      <c r="AG126" s="8" t="e">
        <f>_xlfn.IFNA(VLOOKUP(SPECIES!AO149,Sheet1!$B$9:$C$13,2,FALSE),0)*$I126</f>
        <v>#VALUE!</v>
      </c>
      <c r="AH126" s="8" t="e">
        <f>_xlfn.IFNA(VLOOKUP(SPECIES!AP149,Sheet1!$B$9:$C$13,2,FALSE),0)*$I126</f>
        <v>#VALUE!</v>
      </c>
      <c r="AI126" s="8" t="e">
        <f>_xlfn.IFNA(VLOOKUP(SPECIES!AQ149,Sheet1!$B$9:$C$13,2,FALSE),0)*$I126</f>
        <v>#VALUE!</v>
      </c>
      <c r="AJ126" s="8" t="e">
        <f>_xlfn.IFNA(VLOOKUP(SPECIES!AR149,Sheet1!$B$9:$C$13,2,FALSE),0)*$I126</f>
        <v>#VALUE!</v>
      </c>
      <c r="AK126" s="8" t="e">
        <f>_xlfn.IFNA(VLOOKUP(SPECIES!AS149,Sheet1!$B$9:$C$13,2,FALSE),0)*$I126</f>
        <v>#VALUE!</v>
      </c>
      <c r="AL126" s="8" t="e">
        <f>_xlfn.IFNA(VLOOKUP(SPECIES!AT149,Sheet1!$B$9:$C$13,2,FALSE),0)*$I126</f>
        <v>#VALUE!</v>
      </c>
      <c r="AM126" s="8" t="e">
        <f>_xlfn.IFNA(VLOOKUP(SPECIES!AU149,Sheet1!$B$9:$C$13,2,FALSE),0)*$I126</f>
        <v>#VALUE!</v>
      </c>
      <c r="AN126" s="8" t="e">
        <f>_xlfn.IFNA(VLOOKUP(SPECIES!AV149,Sheet1!$B$9:$C$13,2,FALSE),0)*$I126</f>
        <v>#VALUE!</v>
      </c>
      <c r="AO126" s="8" t="e">
        <f>_xlfn.IFNA(VLOOKUP(SPECIES!AW149,Sheet1!$B$9:$C$13,2,FALSE),0)*$I126</f>
        <v>#VALUE!</v>
      </c>
      <c r="AP126" s="8" t="e">
        <f>_xlfn.IFNA(VLOOKUP(SPECIES!AX149,Sheet1!$B$9:$C$13,2,FALSE),0)*$I126</f>
        <v>#VALUE!</v>
      </c>
      <c r="AQ126" s="8" t="e">
        <f>_xlfn.IFNA(VLOOKUP(SPECIES!AY149,Sheet1!$B$9:$C$13,2,FALSE),0)*$I126</f>
        <v>#VALUE!</v>
      </c>
      <c r="AR126" s="8" t="e">
        <f>_xlfn.IFNA(VLOOKUP(SPECIES!AZ149,Sheet1!$B$9:$C$13,2,FALSE),0)*$I126</f>
        <v>#VALUE!</v>
      </c>
      <c r="AS126" s="8" t="e">
        <f>_xlfn.IFNA(VLOOKUP(SPECIES!BA149,Sheet1!$B$9:$C$13,2,FALSE),0)*$I126</f>
        <v>#VALUE!</v>
      </c>
      <c r="AT126" s="8" t="e">
        <f>_xlfn.IFNA(VLOOKUP(SPECIES!BB149,Sheet1!$B$9:$C$13,2,FALSE),0)*$I126</f>
        <v>#VALUE!</v>
      </c>
      <c r="AU126" s="8" t="e">
        <f>_xlfn.IFNA(VLOOKUP(SPECIES!BC149,Sheet1!$B$9:$C$13,2,FALSE),0)*$I126</f>
        <v>#VALUE!</v>
      </c>
      <c r="AV126" s="8" t="e">
        <f>_xlfn.IFNA(VLOOKUP(SPECIES!BD149,Sheet1!$B$9:$C$13,2,FALSE),0)*$I126</f>
        <v>#VALUE!</v>
      </c>
      <c r="AW126" s="8" t="e">
        <f>_xlfn.IFNA(VLOOKUP(SPECIES!BE149,Sheet1!$B$9:$C$13,2,FALSE),0)*$I126</f>
        <v>#VALUE!</v>
      </c>
      <c r="AX126" s="8" t="e">
        <f>_xlfn.IFNA(VLOOKUP(SPECIES!BF149,Sheet1!$B$9:$C$13,2,FALSE),0)*$I126</f>
        <v>#VALUE!</v>
      </c>
      <c r="AY126" s="8" t="e">
        <f>_xlfn.IFNA(VLOOKUP(SPECIES!BG149,Sheet1!$B$9:$C$13,2,FALSE),0)*$I126</f>
        <v>#VALUE!</v>
      </c>
      <c r="AZ126" s="8" t="e">
        <f>_xlfn.IFNA(VLOOKUP(SPECIES!BH149,Sheet1!$B$9:$C$13,2,FALSE),0)*$I126</f>
        <v>#VALUE!</v>
      </c>
      <c r="BA126" s="8" t="e">
        <f>_xlfn.IFNA(VLOOKUP(SPECIES!BI149,Sheet1!$B$9:$C$13,2,FALSE),0)*$I126</f>
        <v>#VALUE!</v>
      </c>
      <c r="BB126" s="8" t="e">
        <f>_xlfn.IFNA(VLOOKUP(SPECIES!BJ149,Sheet1!$B$9:$C$13,2,FALSE),0)*$I126</f>
        <v>#VALUE!</v>
      </c>
      <c r="BC126" s="8" t="e">
        <f>_xlfn.IFNA(VLOOKUP(SPECIES!BK149,Sheet1!$B$9:$C$13,2,FALSE),0)*$I126</f>
        <v>#VALUE!</v>
      </c>
      <c r="BD126" s="8" t="e">
        <f>_xlfn.IFNA(VLOOKUP(SPECIES!BL149,Sheet1!$B$9:$C$13,2,FALSE),0)*$I126</f>
        <v>#VALUE!</v>
      </c>
      <c r="BE126" s="8" t="e">
        <f>_xlfn.IFNA(VLOOKUP(SPECIES!BM149,Sheet1!$B$9:$C$13,2,FALSE),0)*$I126</f>
        <v>#VALUE!</v>
      </c>
      <c r="BF126" s="8" t="e">
        <f>_xlfn.IFNA(VLOOKUP(SPECIES!BN149,Sheet1!$B$9:$C$13,2,FALSE),0)*$I126</f>
        <v>#VALUE!</v>
      </c>
      <c r="BG126" s="89" t="e">
        <f>_xlfn.IFNA(VLOOKUP(SPECIES!BO149,Sheet1!$B$9:$C$13,2,FALSE),0)*$I126</f>
        <v>#VALUE!</v>
      </c>
    </row>
    <row r="127" spans="8:59">
      <c r="H127" s="130"/>
      <c r="I127" s="89" t="str">
        <f>IF(SPECIES!C150="x",9,IF(SPECIES!D150="x",3,IF(SPECIES!E150="x",1,"")))</f>
        <v/>
      </c>
      <c r="J127" s="88" t="e">
        <f>_xlfn.IFNA(VLOOKUP(SPECIES!R150,Sheet1!$B$9:$C$13,2,FALSE),0)*$I127</f>
        <v>#VALUE!</v>
      </c>
      <c r="K127" s="8" t="e">
        <f>_xlfn.IFNA(VLOOKUP(SPECIES!S150,Sheet1!$B$9:$C$13,2,FALSE),0)*$I127</f>
        <v>#VALUE!</v>
      </c>
      <c r="L127" s="8" t="e">
        <f>_xlfn.IFNA(VLOOKUP(SPECIES!T150,Sheet1!$B$9:$C$13,2,FALSE),0)*$I127</f>
        <v>#VALUE!</v>
      </c>
      <c r="M127" s="8" t="e">
        <f>_xlfn.IFNA(VLOOKUP(SPECIES!U150,Sheet1!$B$9:$C$13,2,FALSE),0)*$I127</f>
        <v>#VALUE!</v>
      </c>
      <c r="N127" s="8" t="e">
        <f>_xlfn.IFNA(VLOOKUP(SPECIES!V150,Sheet1!$B$9:$C$13,2,FALSE),0)*$I127</f>
        <v>#VALUE!</v>
      </c>
      <c r="O127" s="8" t="e">
        <f>_xlfn.IFNA(VLOOKUP(SPECIES!W150,Sheet1!$B$9:$C$13,2,FALSE),0)*$I127</f>
        <v>#VALUE!</v>
      </c>
      <c r="P127" s="8" t="e">
        <f>_xlfn.IFNA(VLOOKUP(SPECIES!X150,Sheet1!$B$9:$C$13,2,FALSE),0)*$I127</f>
        <v>#VALUE!</v>
      </c>
      <c r="Q127" s="8" t="e">
        <f>_xlfn.IFNA(VLOOKUP(SPECIES!Y150,Sheet1!$B$9:$C$13,2,FALSE),0)*$I127</f>
        <v>#VALUE!</v>
      </c>
      <c r="R127" s="8" t="e">
        <f>_xlfn.IFNA(VLOOKUP(SPECIES!Z150,Sheet1!$B$9:$C$13,2,FALSE),0)*$I127</f>
        <v>#VALUE!</v>
      </c>
      <c r="S127" s="8" t="e">
        <f>_xlfn.IFNA(VLOOKUP(SPECIES!AA150,Sheet1!$B$9:$C$13,2,FALSE),0)*$I127</f>
        <v>#VALUE!</v>
      </c>
      <c r="T127" s="8" t="e">
        <f>_xlfn.IFNA(VLOOKUP(SPECIES!AB150,Sheet1!$B$9:$C$13,2,FALSE),0)*$I127</f>
        <v>#VALUE!</v>
      </c>
      <c r="U127" s="8" t="e">
        <f>_xlfn.IFNA(VLOOKUP(SPECIES!AC150,Sheet1!$B$9:$C$13,2,FALSE),0)*$I127</f>
        <v>#VALUE!</v>
      </c>
      <c r="V127" s="8" t="e">
        <f>_xlfn.IFNA(VLOOKUP(SPECIES!AD150,Sheet1!$B$9:$C$13,2,FALSE),0)*$I127</f>
        <v>#VALUE!</v>
      </c>
      <c r="W127" s="8" t="e">
        <f>_xlfn.IFNA(VLOOKUP(SPECIES!AE150,Sheet1!$B$9:$C$13,2,FALSE),0)*$I127</f>
        <v>#VALUE!</v>
      </c>
      <c r="X127" s="8" t="e">
        <f>_xlfn.IFNA(VLOOKUP(SPECIES!AF150,Sheet1!$B$9:$C$13,2,FALSE),0)*$I127</f>
        <v>#VALUE!</v>
      </c>
      <c r="Y127" s="8" t="e">
        <f>_xlfn.IFNA(VLOOKUP(SPECIES!AG150,Sheet1!$B$9:$C$13,2,FALSE),0)*$I127</f>
        <v>#VALUE!</v>
      </c>
      <c r="Z127" s="8" t="e">
        <f>_xlfn.IFNA(VLOOKUP(SPECIES!AH150,Sheet1!$B$9:$C$13,2,FALSE),0)*$I127</f>
        <v>#VALUE!</v>
      </c>
      <c r="AA127" s="8" t="e">
        <f>_xlfn.IFNA(VLOOKUP(SPECIES!AI150,Sheet1!$B$9:$C$13,2,FALSE),0)*$I127</f>
        <v>#VALUE!</v>
      </c>
      <c r="AB127" s="8" t="e">
        <f>_xlfn.IFNA(VLOOKUP(SPECIES!AJ150,Sheet1!$B$9:$C$13,2,FALSE),0)*$I127</f>
        <v>#VALUE!</v>
      </c>
      <c r="AC127" s="8" t="e">
        <f>_xlfn.IFNA(VLOOKUP(SPECIES!AK150,Sheet1!$B$9:$C$13,2,FALSE),0)*$I127</f>
        <v>#VALUE!</v>
      </c>
      <c r="AD127" s="8" t="e">
        <f>_xlfn.IFNA(VLOOKUP(SPECIES!AL150,Sheet1!$B$9:$C$13,2,FALSE),0)*$I127</f>
        <v>#VALUE!</v>
      </c>
      <c r="AE127" s="8" t="e">
        <f>_xlfn.IFNA(VLOOKUP(SPECIES!AM150,Sheet1!$B$9:$C$13,2,FALSE),0)*$I127</f>
        <v>#VALUE!</v>
      </c>
      <c r="AF127" s="8" t="e">
        <f>_xlfn.IFNA(VLOOKUP(SPECIES!AN150,Sheet1!$B$9:$C$13,2,FALSE),0)*$I127</f>
        <v>#VALUE!</v>
      </c>
      <c r="AG127" s="8" t="e">
        <f>_xlfn.IFNA(VLOOKUP(SPECIES!AO150,Sheet1!$B$9:$C$13,2,FALSE),0)*$I127</f>
        <v>#VALUE!</v>
      </c>
      <c r="AH127" s="8" t="e">
        <f>_xlfn.IFNA(VLOOKUP(SPECIES!AP150,Sheet1!$B$9:$C$13,2,FALSE),0)*$I127</f>
        <v>#VALUE!</v>
      </c>
      <c r="AI127" s="8" t="e">
        <f>_xlfn.IFNA(VLOOKUP(SPECIES!AQ150,Sheet1!$B$9:$C$13,2,FALSE),0)*$I127</f>
        <v>#VALUE!</v>
      </c>
      <c r="AJ127" s="8" t="e">
        <f>_xlfn.IFNA(VLOOKUP(SPECIES!AR150,Sheet1!$B$9:$C$13,2,FALSE),0)*$I127</f>
        <v>#VALUE!</v>
      </c>
      <c r="AK127" s="8" t="e">
        <f>_xlfn.IFNA(VLOOKUP(SPECIES!AS150,Sheet1!$B$9:$C$13,2,FALSE),0)*$I127</f>
        <v>#VALUE!</v>
      </c>
      <c r="AL127" s="8" t="e">
        <f>_xlfn.IFNA(VLOOKUP(SPECIES!AT150,Sheet1!$B$9:$C$13,2,FALSE),0)*$I127</f>
        <v>#VALUE!</v>
      </c>
      <c r="AM127" s="8" t="e">
        <f>_xlfn.IFNA(VLOOKUP(SPECIES!AU150,Sheet1!$B$9:$C$13,2,FALSE),0)*$I127</f>
        <v>#VALUE!</v>
      </c>
      <c r="AN127" s="8" t="e">
        <f>_xlfn.IFNA(VLOOKUP(SPECIES!AV150,Sheet1!$B$9:$C$13,2,FALSE),0)*$I127</f>
        <v>#VALUE!</v>
      </c>
      <c r="AO127" s="8" t="e">
        <f>_xlfn.IFNA(VLOOKUP(SPECIES!AW150,Sheet1!$B$9:$C$13,2,FALSE),0)*$I127</f>
        <v>#VALUE!</v>
      </c>
      <c r="AP127" s="8" t="e">
        <f>_xlfn.IFNA(VLOOKUP(SPECIES!AX150,Sheet1!$B$9:$C$13,2,FALSE),0)*$I127</f>
        <v>#VALUE!</v>
      </c>
      <c r="AQ127" s="8" t="e">
        <f>_xlfn.IFNA(VLOOKUP(SPECIES!AY150,Sheet1!$B$9:$C$13,2,FALSE),0)*$I127</f>
        <v>#VALUE!</v>
      </c>
      <c r="AR127" s="8" t="e">
        <f>_xlfn.IFNA(VLOOKUP(SPECIES!AZ150,Sheet1!$B$9:$C$13,2,FALSE),0)*$I127</f>
        <v>#VALUE!</v>
      </c>
      <c r="AS127" s="8" t="e">
        <f>_xlfn.IFNA(VLOOKUP(SPECIES!BA150,Sheet1!$B$9:$C$13,2,FALSE),0)*$I127</f>
        <v>#VALUE!</v>
      </c>
      <c r="AT127" s="8" t="e">
        <f>_xlfn.IFNA(VLOOKUP(SPECIES!BB150,Sheet1!$B$9:$C$13,2,FALSE),0)*$I127</f>
        <v>#VALUE!</v>
      </c>
      <c r="AU127" s="8" t="e">
        <f>_xlfn.IFNA(VLOOKUP(SPECIES!BC150,Sheet1!$B$9:$C$13,2,FALSE),0)*$I127</f>
        <v>#VALUE!</v>
      </c>
      <c r="AV127" s="8" t="e">
        <f>_xlfn.IFNA(VLOOKUP(SPECIES!BD150,Sheet1!$B$9:$C$13,2,FALSE),0)*$I127</f>
        <v>#VALUE!</v>
      </c>
      <c r="AW127" s="8" t="e">
        <f>_xlfn.IFNA(VLOOKUP(SPECIES!BE150,Sheet1!$B$9:$C$13,2,FALSE),0)*$I127</f>
        <v>#VALUE!</v>
      </c>
      <c r="AX127" s="8" t="e">
        <f>_xlfn.IFNA(VLOOKUP(SPECIES!BF150,Sheet1!$B$9:$C$13,2,FALSE),0)*$I127</f>
        <v>#VALUE!</v>
      </c>
      <c r="AY127" s="8" t="e">
        <f>_xlfn.IFNA(VLOOKUP(SPECIES!BG150,Sheet1!$B$9:$C$13,2,FALSE),0)*$I127</f>
        <v>#VALUE!</v>
      </c>
      <c r="AZ127" s="8" t="e">
        <f>_xlfn.IFNA(VLOOKUP(SPECIES!BH150,Sheet1!$B$9:$C$13,2,FALSE),0)*$I127</f>
        <v>#VALUE!</v>
      </c>
      <c r="BA127" s="8" t="e">
        <f>_xlfn.IFNA(VLOOKUP(SPECIES!BI150,Sheet1!$B$9:$C$13,2,FALSE),0)*$I127</f>
        <v>#VALUE!</v>
      </c>
      <c r="BB127" s="8" t="e">
        <f>_xlfn.IFNA(VLOOKUP(SPECIES!BJ150,Sheet1!$B$9:$C$13,2,FALSE),0)*$I127</f>
        <v>#VALUE!</v>
      </c>
      <c r="BC127" s="8" t="e">
        <f>_xlfn.IFNA(VLOOKUP(SPECIES!BK150,Sheet1!$B$9:$C$13,2,FALSE),0)*$I127</f>
        <v>#VALUE!</v>
      </c>
      <c r="BD127" s="8" t="e">
        <f>_xlfn.IFNA(VLOOKUP(SPECIES!BL150,Sheet1!$B$9:$C$13,2,FALSE),0)*$I127</f>
        <v>#VALUE!</v>
      </c>
      <c r="BE127" s="8" t="e">
        <f>_xlfn.IFNA(VLOOKUP(SPECIES!BM150,Sheet1!$B$9:$C$13,2,FALSE),0)*$I127</f>
        <v>#VALUE!</v>
      </c>
      <c r="BF127" s="8" t="e">
        <f>_xlfn.IFNA(VLOOKUP(SPECIES!BN150,Sheet1!$B$9:$C$13,2,FALSE),0)*$I127</f>
        <v>#VALUE!</v>
      </c>
      <c r="BG127" s="89" t="e">
        <f>_xlfn.IFNA(VLOOKUP(SPECIES!BO150,Sheet1!$B$9:$C$13,2,FALSE),0)*$I127</f>
        <v>#VALUE!</v>
      </c>
    </row>
    <row r="128" spans="8:59">
      <c r="H128" s="130"/>
      <c r="I128" s="89" t="str">
        <f>IF(SPECIES!C151="x",9,IF(SPECIES!D151="x",3,IF(SPECIES!E151="x",1,"")))</f>
        <v/>
      </c>
      <c r="J128" s="88" t="e">
        <f>_xlfn.IFNA(VLOOKUP(SPECIES!R151,Sheet1!$B$9:$C$13,2,FALSE),0)*$I128</f>
        <v>#VALUE!</v>
      </c>
      <c r="K128" s="8" t="e">
        <f>_xlfn.IFNA(VLOOKUP(SPECIES!S151,Sheet1!$B$9:$C$13,2,FALSE),0)*$I128</f>
        <v>#VALUE!</v>
      </c>
      <c r="L128" s="8" t="e">
        <f>_xlfn.IFNA(VLOOKUP(SPECIES!T151,Sheet1!$B$9:$C$13,2,FALSE),0)*$I128</f>
        <v>#VALUE!</v>
      </c>
      <c r="M128" s="8" t="e">
        <f>_xlfn.IFNA(VLOOKUP(SPECIES!U151,Sheet1!$B$9:$C$13,2,FALSE),0)*$I128</f>
        <v>#VALUE!</v>
      </c>
      <c r="N128" s="8" t="e">
        <f>_xlfn.IFNA(VLOOKUP(SPECIES!V151,Sheet1!$B$9:$C$13,2,FALSE),0)*$I128</f>
        <v>#VALUE!</v>
      </c>
      <c r="O128" s="8" t="e">
        <f>_xlfn.IFNA(VLOOKUP(SPECIES!W151,Sheet1!$B$9:$C$13,2,FALSE),0)*$I128</f>
        <v>#VALUE!</v>
      </c>
      <c r="P128" s="8" t="e">
        <f>_xlfn.IFNA(VLOOKUP(SPECIES!X151,Sheet1!$B$9:$C$13,2,FALSE),0)*$I128</f>
        <v>#VALUE!</v>
      </c>
      <c r="Q128" s="8" t="e">
        <f>_xlfn.IFNA(VLOOKUP(SPECIES!Y151,Sheet1!$B$9:$C$13,2,FALSE),0)*$I128</f>
        <v>#VALUE!</v>
      </c>
      <c r="R128" s="8" t="e">
        <f>_xlfn.IFNA(VLOOKUP(SPECIES!Z151,Sheet1!$B$9:$C$13,2,FALSE),0)*$I128</f>
        <v>#VALUE!</v>
      </c>
      <c r="S128" s="8" t="e">
        <f>_xlfn.IFNA(VLOOKUP(SPECIES!AA151,Sheet1!$B$9:$C$13,2,FALSE),0)*$I128</f>
        <v>#VALUE!</v>
      </c>
      <c r="T128" s="8" t="e">
        <f>_xlfn.IFNA(VLOOKUP(SPECIES!AB151,Sheet1!$B$9:$C$13,2,FALSE),0)*$I128</f>
        <v>#VALUE!</v>
      </c>
      <c r="U128" s="8" t="e">
        <f>_xlfn.IFNA(VLOOKUP(SPECIES!AC151,Sheet1!$B$9:$C$13,2,FALSE),0)*$I128</f>
        <v>#VALUE!</v>
      </c>
      <c r="V128" s="8" t="e">
        <f>_xlfn.IFNA(VLOOKUP(SPECIES!AD151,Sheet1!$B$9:$C$13,2,FALSE),0)*$I128</f>
        <v>#VALUE!</v>
      </c>
      <c r="W128" s="8" t="e">
        <f>_xlfn.IFNA(VLOOKUP(SPECIES!AE151,Sheet1!$B$9:$C$13,2,FALSE),0)*$I128</f>
        <v>#VALUE!</v>
      </c>
      <c r="X128" s="8" t="e">
        <f>_xlfn.IFNA(VLOOKUP(SPECIES!AF151,Sheet1!$B$9:$C$13,2,FALSE),0)*$I128</f>
        <v>#VALUE!</v>
      </c>
      <c r="Y128" s="8" t="e">
        <f>_xlfn.IFNA(VLOOKUP(SPECIES!AG151,Sheet1!$B$9:$C$13,2,FALSE),0)*$I128</f>
        <v>#VALUE!</v>
      </c>
      <c r="Z128" s="8" t="e">
        <f>_xlfn.IFNA(VLOOKUP(SPECIES!AH151,Sheet1!$B$9:$C$13,2,FALSE),0)*$I128</f>
        <v>#VALUE!</v>
      </c>
      <c r="AA128" s="8" t="e">
        <f>_xlfn.IFNA(VLOOKUP(SPECIES!AI151,Sheet1!$B$9:$C$13,2,FALSE),0)*$I128</f>
        <v>#VALUE!</v>
      </c>
      <c r="AB128" s="8" t="e">
        <f>_xlfn.IFNA(VLOOKUP(SPECIES!AJ151,Sheet1!$B$9:$C$13,2,FALSE),0)*$I128</f>
        <v>#VALUE!</v>
      </c>
      <c r="AC128" s="8" t="e">
        <f>_xlfn.IFNA(VLOOKUP(SPECIES!AK151,Sheet1!$B$9:$C$13,2,FALSE),0)*$I128</f>
        <v>#VALUE!</v>
      </c>
      <c r="AD128" s="8" t="e">
        <f>_xlfn.IFNA(VLOOKUP(SPECIES!AL151,Sheet1!$B$9:$C$13,2,FALSE),0)*$I128</f>
        <v>#VALUE!</v>
      </c>
      <c r="AE128" s="8" t="e">
        <f>_xlfn.IFNA(VLOOKUP(SPECIES!AM151,Sheet1!$B$9:$C$13,2,FALSE),0)*$I128</f>
        <v>#VALUE!</v>
      </c>
      <c r="AF128" s="8" t="e">
        <f>_xlfn.IFNA(VLOOKUP(SPECIES!AN151,Sheet1!$B$9:$C$13,2,FALSE),0)*$I128</f>
        <v>#VALUE!</v>
      </c>
      <c r="AG128" s="8" t="e">
        <f>_xlfn.IFNA(VLOOKUP(SPECIES!AO151,Sheet1!$B$9:$C$13,2,FALSE),0)*$I128</f>
        <v>#VALUE!</v>
      </c>
      <c r="AH128" s="8" t="e">
        <f>_xlfn.IFNA(VLOOKUP(SPECIES!AP151,Sheet1!$B$9:$C$13,2,FALSE),0)*$I128</f>
        <v>#VALUE!</v>
      </c>
      <c r="AI128" s="8" t="e">
        <f>_xlfn.IFNA(VLOOKUP(SPECIES!AQ151,Sheet1!$B$9:$C$13,2,FALSE),0)*$I128</f>
        <v>#VALUE!</v>
      </c>
      <c r="AJ128" s="8" t="e">
        <f>_xlfn.IFNA(VLOOKUP(SPECIES!AR151,Sheet1!$B$9:$C$13,2,FALSE),0)*$I128</f>
        <v>#VALUE!</v>
      </c>
      <c r="AK128" s="8" t="e">
        <f>_xlfn.IFNA(VLOOKUP(SPECIES!AS151,Sheet1!$B$9:$C$13,2,FALSE),0)*$I128</f>
        <v>#VALUE!</v>
      </c>
      <c r="AL128" s="8" t="e">
        <f>_xlfn.IFNA(VLOOKUP(SPECIES!AT151,Sheet1!$B$9:$C$13,2,FALSE),0)*$I128</f>
        <v>#VALUE!</v>
      </c>
      <c r="AM128" s="8" t="e">
        <f>_xlfn.IFNA(VLOOKUP(SPECIES!AU151,Sheet1!$B$9:$C$13,2,FALSE),0)*$I128</f>
        <v>#VALUE!</v>
      </c>
      <c r="AN128" s="8" t="e">
        <f>_xlfn.IFNA(VLOOKUP(SPECIES!AV151,Sheet1!$B$9:$C$13,2,FALSE),0)*$I128</f>
        <v>#VALUE!</v>
      </c>
      <c r="AO128" s="8" t="e">
        <f>_xlfn.IFNA(VLOOKUP(SPECIES!AW151,Sheet1!$B$9:$C$13,2,FALSE),0)*$I128</f>
        <v>#VALUE!</v>
      </c>
      <c r="AP128" s="8" t="e">
        <f>_xlfn.IFNA(VLOOKUP(SPECIES!AX151,Sheet1!$B$9:$C$13,2,FALSE),0)*$I128</f>
        <v>#VALUE!</v>
      </c>
      <c r="AQ128" s="8" t="e">
        <f>_xlfn.IFNA(VLOOKUP(SPECIES!AY151,Sheet1!$B$9:$C$13,2,FALSE),0)*$I128</f>
        <v>#VALUE!</v>
      </c>
      <c r="AR128" s="8" t="e">
        <f>_xlfn.IFNA(VLOOKUP(SPECIES!AZ151,Sheet1!$B$9:$C$13,2,FALSE),0)*$I128</f>
        <v>#VALUE!</v>
      </c>
      <c r="AS128" s="8" t="e">
        <f>_xlfn.IFNA(VLOOKUP(SPECIES!BA151,Sheet1!$B$9:$C$13,2,FALSE),0)*$I128</f>
        <v>#VALUE!</v>
      </c>
      <c r="AT128" s="8" t="e">
        <f>_xlfn.IFNA(VLOOKUP(SPECIES!BB151,Sheet1!$B$9:$C$13,2,FALSE),0)*$I128</f>
        <v>#VALUE!</v>
      </c>
      <c r="AU128" s="8" t="e">
        <f>_xlfn.IFNA(VLOOKUP(SPECIES!BC151,Sheet1!$B$9:$C$13,2,FALSE),0)*$I128</f>
        <v>#VALUE!</v>
      </c>
      <c r="AV128" s="8" t="e">
        <f>_xlfn.IFNA(VLOOKUP(SPECIES!BD151,Sheet1!$B$9:$C$13,2,FALSE),0)*$I128</f>
        <v>#VALUE!</v>
      </c>
      <c r="AW128" s="8" t="e">
        <f>_xlfn.IFNA(VLOOKUP(SPECIES!BE151,Sheet1!$B$9:$C$13,2,FALSE),0)*$I128</f>
        <v>#VALUE!</v>
      </c>
      <c r="AX128" s="8" t="e">
        <f>_xlfn.IFNA(VLOOKUP(SPECIES!BF151,Sheet1!$B$9:$C$13,2,FALSE),0)*$I128</f>
        <v>#VALUE!</v>
      </c>
      <c r="AY128" s="8" t="e">
        <f>_xlfn.IFNA(VLOOKUP(SPECIES!BG151,Sheet1!$B$9:$C$13,2,FALSE),0)*$I128</f>
        <v>#VALUE!</v>
      </c>
      <c r="AZ128" s="8" t="e">
        <f>_xlfn.IFNA(VLOOKUP(SPECIES!BH151,Sheet1!$B$9:$C$13,2,FALSE),0)*$I128</f>
        <v>#VALUE!</v>
      </c>
      <c r="BA128" s="8" t="e">
        <f>_xlfn.IFNA(VLOOKUP(SPECIES!BI151,Sheet1!$B$9:$C$13,2,FALSE),0)*$I128</f>
        <v>#VALUE!</v>
      </c>
      <c r="BB128" s="8" t="e">
        <f>_xlfn.IFNA(VLOOKUP(SPECIES!BJ151,Sheet1!$B$9:$C$13,2,FALSE),0)*$I128</f>
        <v>#VALUE!</v>
      </c>
      <c r="BC128" s="8" t="e">
        <f>_xlfn.IFNA(VLOOKUP(SPECIES!BK151,Sheet1!$B$9:$C$13,2,FALSE),0)*$I128</f>
        <v>#VALUE!</v>
      </c>
      <c r="BD128" s="8" t="e">
        <f>_xlfn.IFNA(VLOOKUP(SPECIES!BL151,Sheet1!$B$9:$C$13,2,FALSE),0)*$I128</f>
        <v>#VALUE!</v>
      </c>
      <c r="BE128" s="8" t="e">
        <f>_xlfn.IFNA(VLOOKUP(SPECIES!BM151,Sheet1!$B$9:$C$13,2,FALSE),0)*$I128</f>
        <v>#VALUE!</v>
      </c>
      <c r="BF128" s="8" t="e">
        <f>_xlfn.IFNA(VLOOKUP(SPECIES!BN151,Sheet1!$B$9:$C$13,2,FALSE),0)*$I128</f>
        <v>#VALUE!</v>
      </c>
      <c r="BG128" s="89" t="e">
        <f>_xlfn.IFNA(VLOOKUP(SPECIES!BO151,Sheet1!$B$9:$C$13,2,FALSE),0)*$I128</f>
        <v>#VALUE!</v>
      </c>
    </row>
    <row r="129" spans="8:59">
      <c r="H129" s="130"/>
      <c r="I129" s="89" t="str">
        <f>IF(SPECIES!C152="x",9,IF(SPECIES!D152="x",3,IF(SPECIES!E152="x",1,"")))</f>
        <v/>
      </c>
      <c r="J129" s="88" t="e">
        <f>_xlfn.IFNA(VLOOKUP(SPECIES!R152,Sheet1!$B$9:$C$13,2,FALSE),0)*$I129</f>
        <v>#VALUE!</v>
      </c>
      <c r="K129" s="8" t="e">
        <f>_xlfn.IFNA(VLOOKUP(SPECIES!S152,Sheet1!$B$9:$C$13,2,FALSE),0)*$I129</f>
        <v>#VALUE!</v>
      </c>
      <c r="L129" s="8" t="e">
        <f>_xlfn.IFNA(VLOOKUP(SPECIES!T152,Sheet1!$B$9:$C$13,2,FALSE),0)*$I129</f>
        <v>#VALUE!</v>
      </c>
      <c r="M129" s="8" t="e">
        <f>_xlfn.IFNA(VLOOKUP(SPECIES!U152,Sheet1!$B$9:$C$13,2,FALSE),0)*$I129</f>
        <v>#VALUE!</v>
      </c>
      <c r="N129" s="8" t="e">
        <f>_xlfn.IFNA(VLOOKUP(SPECIES!V152,Sheet1!$B$9:$C$13,2,FALSE),0)*$I129</f>
        <v>#VALUE!</v>
      </c>
      <c r="O129" s="8" t="e">
        <f>_xlfn.IFNA(VLOOKUP(SPECIES!W152,Sheet1!$B$9:$C$13,2,FALSE),0)*$I129</f>
        <v>#VALUE!</v>
      </c>
      <c r="P129" s="8" t="e">
        <f>_xlfn.IFNA(VLOOKUP(SPECIES!X152,Sheet1!$B$9:$C$13,2,FALSE),0)*$I129</f>
        <v>#VALUE!</v>
      </c>
      <c r="Q129" s="8" t="e">
        <f>_xlfn.IFNA(VLOOKUP(SPECIES!Y152,Sheet1!$B$9:$C$13,2,FALSE),0)*$I129</f>
        <v>#VALUE!</v>
      </c>
      <c r="R129" s="8" t="e">
        <f>_xlfn.IFNA(VLOOKUP(SPECIES!Z152,Sheet1!$B$9:$C$13,2,FALSE),0)*$I129</f>
        <v>#VALUE!</v>
      </c>
      <c r="S129" s="8" t="e">
        <f>_xlfn.IFNA(VLOOKUP(SPECIES!AA152,Sheet1!$B$9:$C$13,2,FALSE),0)*$I129</f>
        <v>#VALUE!</v>
      </c>
      <c r="T129" s="8" t="e">
        <f>_xlfn.IFNA(VLOOKUP(SPECIES!AB152,Sheet1!$B$9:$C$13,2,FALSE),0)*$I129</f>
        <v>#VALUE!</v>
      </c>
      <c r="U129" s="8" t="e">
        <f>_xlfn.IFNA(VLOOKUP(SPECIES!AC152,Sheet1!$B$9:$C$13,2,FALSE),0)*$I129</f>
        <v>#VALUE!</v>
      </c>
      <c r="V129" s="8" t="e">
        <f>_xlfn.IFNA(VLOOKUP(SPECIES!AD152,Sheet1!$B$9:$C$13,2,FALSE),0)*$I129</f>
        <v>#VALUE!</v>
      </c>
      <c r="W129" s="8" t="e">
        <f>_xlfn.IFNA(VLOOKUP(SPECIES!AE152,Sheet1!$B$9:$C$13,2,FALSE),0)*$I129</f>
        <v>#VALUE!</v>
      </c>
      <c r="X129" s="8" t="e">
        <f>_xlfn.IFNA(VLOOKUP(SPECIES!AF152,Sheet1!$B$9:$C$13,2,FALSE),0)*$I129</f>
        <v>#VALUE!</v>
      </c>
      <c r="Y129" s="8" t="e">
        <f>_xlfn.IFNA(VLOOKUP(SPECIES!AG152,Sheet1!$B$9:$C$13,2,FALSE),0)*$I129</f>
        <v>#VALUE!</v>
      </c>
      <c r="Z129" s="8" t="e">
        <f>_xlfn.IFNA(VLOOKUP(SPECIES!AH152,Sheet1!$B$9:$C$13,2,FALSE),0)*$I129</f>
        <v>#VALUE!</v>
      </c>
      <c r="AA129" s="8" t="e">
        <f>_xlfn.IFNA(VLOOKUP(SPECIES!AI152,Sheet1!$B$9:$C$13,2,FALSE),0)*$I129</f>
        <v>#VALUE!</v>
      </c>
      <c r="AB129" s="8" t="e">
        <f>_xlfn.IFNA(VLOOKUP(SPECIES!AJ152,Sheet1!$B$9:$C$13,2,FALSE),0)*$I129</f>
        <v>#VALUE!</v>
      </c>
      <c r="AC129" s="8" t="e">
        <f>_xlfn.IFNA(VLOOKUP(SPECIES!AK152,Sheet1!$B$9:$C$13,2,FALSE),0)*$I129</f>
        <v>#VALUE!</v>
      </c>
      <c r="AD129" s="8" t="e">
        <f>_xlfn.IFNA(VLOOKUP(SPECIES!AL152,Sheet1!$B$9:$C$13,2,FALSE),0)*$I129</f>
        <v>#VALUE!</v>
      </c>
      <c r="AE129" s="8" t="e">
        <f>_xlfn.IFNA(VLOOKUP(SPECIES!AM152,Sheet1!$B$9:$C$13,2,FALSE),0)*$I129</f>
        <v>#VALUE!</v>
      </c>
      <c r="AF129" s="8" t="e">
        <f>_xlfn.IFNA(VLOOKUP(SPECIES!AN152,Sheet1!$B$9:$C$13,2,FALSE),0)*$I129</f>
        <v>#VALUE!</v>
      </c>
      <c r="AG129" s="8" t="e">
        <f>_xlfn.IFNA(VLOOKUP(SPECIES!AO152,Sheet1!$B$9:$C$13,2,FALSE),0)*$I129</f>
        <v>#VALUE!</v>
      </c>
      <c r="AH129" s="8" t="e">
        <f>_xlfn.IFNA(VLOOKUP(SPECIES!AP152,Sheet1!$B$9:$C$13,2,FALSE),0)*$I129</f>
        <v>#VALUE!</v>
      </c>
      <c r="AI129" s="8" t="e">
        <f>_xlfn.IFNA(VLOOKUP(SPECIES!AQ152,Sheet1!$B$9:$C$13,2,FALSE),0)*$I129</f>
        <v>#VALUE!</v>
      </c>
      <c r="AJ129" s="8" t="e">
        <f>_xlfn.IFNA(VLOOKUP(SPECIES!AR152,Sheet1!$B$9:$C$13,2,FALSE),0)*$I129</f>
        <v>#VALUE!</v>
      </c>
      <c r="AK129" s="8" t="e">
        <f>_xlfn.IFNA(VLOOKUP(SPECIES!AS152,Sheet1!$B$9:$C$13,2,FALSE),0)*$I129</f>
        <v>#VALUE!</v>
      </c>
      <c r="AL129" s="8" t="e">
        <f>_xlfn.IFNA(VLOOKUP(SPECIES!AT152,Sheet1!$B$9:$C$13,2,FALSE),0)*$I129</f>
        <v>#VALUE!</v>
      </c>
      <c r="AM129" s="8" t="e">
        <f>_xlfn.IFNA(VLOOKUP(SPECIES!AU152,Sheet1!$B$9:$C$13,2,FALSE),0)*$I129</f>
        <v>#VALUE!</v>
      </c>
      <c r="AN129" s="8" t="e">
        <f>_xlfn.IFNA(VLOOKUP(SPECIES!AV152,Sheet1!$B$9:$C$13,2,FALSE),0)*$I129</f>
        <v>#VALUE!</v>
      </c>
      <c r="AO129" s="8" t="e">
        <f>_xlfn.IFNA(VLOOKUP(SPECIES!AW152,Sheet1!$B$9:$C$13,2,FALSE),0)*$I129</f>
        <v>#VALUE!</v>
      </c>
      <c r="AP129" s="8" t="e">
        <f>_xlfn.IFNA(VLOOKUP(SPECIES!AX152,Sheet1!$B$9:$C$13,2,FALSE),0)*$I129</f>
        <v>#VALUE!</v>
      </c>
      <c r="AQ129" s="8" t="e">
        <f>_xlfn.IFNA(VLOOKUP(SPECIES!AY152,Sheet1!$B$9:$C$13,2,FALSE),0)*$I129</f>
        <v>#VALUE!</v>
      </c>
      <c r="AR129" s="8" t="e">
        <f>_xlfn.IFNA(VLOOKUP(SPECIES!AZ152,Sheet1!$B$9:$C$13,2,FALSE),0)*$I129</f>
        <v>#VALUE!</v>
      </c>
      <c r="AS129" s="8" t="e">
        <f>_xlfn.IFNA(VLOOKUP(SPECIES!BA152,Sheet1!$B$9:$C$13,2,FALSE),0)*$I129</f>
        <v>#VALUE!</v>
      </c>
      <c r="AT129" s="8" t="e">
        <f>_xlfn.IFNA(VLOOKUP(SPECIES!BB152,Sheet1!$B$9:$C$13,2,FALSE),0)*$I129</f>
        <v>#VALUE!</v>
      </c>
      <c r="AU129" s="8" t="e">
        <f>_xlfn.IFNA(VLOOKUP(SPECIES!BC152,Sheet1!$B$9:$C$13,2,FALSE),0)*$I129</f>
        <v>#VALUE!</v>
      </c>
      <c r="AV129" s="8" t="e">
        <f>_xlfn.IFNA(VLOOKUP(SPECIES!BD152,Sheet1!$B$9:$C$13,2,FALSE),0)*$I129</f>
        <v>#VALUE!</v>
      </c>
      <c r="AW129" s="8" t="e">
        <f>_xlfn.IFNA(VLOOKUP(SPECIES!BE152,Sheet1!$B$9:$C$13,2,FALSE),0)*$I129</f>
        <v>#VALUE!</v>
      </c>
      <c r="AX129" s="8" t="e">
        <f>_xlfn.IFNA(VLOOKUP(SPECIES!BF152,Sheet1!$B$9:$C$13,2,FALSE),0)*$I129</f>
        <v>#VALUE!</v>
      </c>
      <c r="AY129" s="8" t="e">
        <f>_xlfn.IFNA(VLOOKUP(SPECIES!BG152,Sheet1!$B$9:$C$13,2,FALSE),0)*$I129</f>
        <v>#VALUE!</v>
      </c>
      <c r="AZ129" s="8" t="e">
        <f>_xlfn.IFNA(VLOOKUP(SPECIES!BH152,Sheet1!$B$9:$C$13,2,FALSE),0)*$I129</f>
        <v>#VALUE!</v>
      </c>
      <c r="BA129" s="8" t="e">
        <f>_xlfn.IFNA(VLOOKUP(SPECIES!BI152,Sheet1!$B$9:$C$13,2,FALSE),0)*$I129</f>
        <v>#VALUE!</v>
      </c>
      <c r="BB129" s="8" t="e">
        <f>_xlfn.IFNA(VLOOKUP(SPECIES!BJ152,Sheet1!$B$9:$C$13,2,FALSE),0)*$I129</f>
        <v>#VALUE!</v>
      </c>
      <c r="BC129" s="8" t="e">
        <f>_xlfn.IFNA(VLOOKUP(SPECIES!BK152,Sheet1!$B$9:$C$13,2,FALSE),0)*$I129</f>
        <v>#VALUE!</v>
      </c>
      <c r="BD129" s="8" t="e">
        <f>_xlfn.IFNA(VLOOKUP(SPECIES!BL152,Sheet1!$B$9:$C$13,2,FALSE),0)*$I129</f>
        <v>#VALUE!</v>
      </c>
      <c r="BE129" s="8" t="e">
        <f>_xlfn.IFNA(VLOOKUP(SPECIES!BM152,Sheet1!$B$9:$C$13,2,FALSE),0)*$I129</f>
        <v>#VALUE!</v>
      </c>
      <c r="BF129" s="8" t="e">
        <f>_xlfn.IFNA(VLOOKUP(SPECIES!BN152,Sheet1!$B$9:$C$13,2,FALSE),0)*$I129</f>
        <v>#VALUE!</v>
      </c>
      <c r="BG129" s="89" t="e">
        <f>_xlfn.IFNA(VLOOKUP(SPECIES!BO152,Sheet1!$B$9:$C$13,2,FALSE),0)*$I129</f>
        <v>#VALUE!</v>
      </c>
    </row>
    <row r="130" spans="8:59">
      <c r="H130" s="130"/>
      <c r="I130" s="89" t="str">
        <f>IF(SPECIES!C153="x",9,IF(SPECIES!D153="x",3,IF(SPECIES!E153="x",1,"")))</f>
        <v/>
      </c>
      <c r="J130" s="88" t="e">
        <f>_xlfn.IFNA(VLOOKUP(SPECIES!R153,Sheet1!$B$9:$C$13,2,FALSE),0)*$I130</f>
        <v>#VALUE!</v>
      </c>
      <c r="K130" s="8" t="e">
        <f>_xlfn.IFNA(VLOOKUP(SPECIES!S153,Sheet1!$B$9:$C$13,2,FALSE),0)*$I130</f>
        <v>#VALUE!</v>
      </c>
      <c r="L130" s="8" t="e">
        <f>_xlfn.IFNA(VLOOKUP(SPECIES!T153,Sheet1!$B$9:$C$13,2,FALSE),0)*$I130</f>
        <v>#VALUE!</v>
      </c>
      <c r="M130" s="8" t="e">
        <f>_xlfn.IFNA(VLOOKUP(SPECIES!U153,Sheet1!$B$9:$C$13,2,FALSE),0)*$I130</f>
        <v>#VALUE!</v>
      </c>
      <c r="N130" s="8" t="e">
        <f>_xlfn.IFNA(VLOOKUP(SPECIES!V153,Sheet1!$B$9:$C$13,2,FALSE),0)*$I130</f>
        <v>#VALUE!</v>
      </c>
      <c r="O130" s="8" t="e">
        <f>_xlfn.IFNA(VLOOKUP(SPECIES!W153,Sheet1!$B$9:$C$13,2,FALSE),0)*$I130</f>
        <v>#VALUE!</v>
      </c>
      <c r="P130" s="8" t="e">
        <f>_xlfn.IFNA(VLOOKUP(SPECIES!X153,Sheet1!$B$9:$C$13,2,FALSE),0)*$I130</f>
        <v>#VALUE!</v>
      </c>
      <c r="Q130" s="8" t="e">
        <f>_xlfn.IFNA(VLOOKUP(SPECIES!Y153,Sheet1!$B$9:$C$13,2,FALSE),0)*$I130</f>
        <v>#VALUE!</v>
      </c>
      <c r="R130" s="8" t="e">
        <f>_xlfn.IFNA(VLOOKUP(SPECIES!Z153,Sheet1!$B$9:$C$13,2,FALSE),0)*$I130</f>
        <v>#VALUE!</v>
      </c>
      <c r="S130" s="8" t="e">
        <f>_xlfn.IFNA(VLOOKUP(SPECIES!AA153,Sheet1!$B$9:$C$13,2,FALSE),0)*$I130</f>
        <v>#VALUE!</v>
      </c>
      <c r="T130" s="8" t="e">
        <f>_xlfn.IFNA(VLOOKUP(SPECIES!AB153,Sheet1!$B$9:$C$13,2,FALSE),0)*$I130</f>
        <v>#VALUE!</v>
      </c>
      <c r="U130" s="8" t="e">
        <f>_xlfn.IFNA(VLOOKUP(SPECIES!AC153,Sheet1!$B$9:$C$13,2,FALSE),0)*$I130</f>
        <v>#VALUE!</v>
      </c>
      <c r="V130" s="8" t="e">
        <f>_xlfn.IFNA(VLOOKUP(SPECIES!AD153,Sheet1!$B$9:$C$13,2,FALSE),0)*$I130</f>
        <v>#VALUE!</v>
      </c>
      <c r="W130" s="8" t="e">
        <f>_xlfn.IFNA(VLOOKUP(SPECIES!AE153,Sheet1!$B$9:$C$13,2,FALSE),0)*$I130</f>
        <v>#VALUE!</v>
      </c>
      <c r="X130" s="8" t="e">
        <f>_xlfn.IFNA(VLOOKUP(SPECIES!AF153,Sheet1!$B$9:$C$13,2,FALSE),0)*$I130</f>
        <v>#VALUE!</v>
      </c>
      <c r="Y130" s="8" t="e">
        <f>_xlfn.IFNA(VLOOKUP(SPECIES!AG153,Sheet1!$B$9:$C$13,2,FALSE),0)*$I130</f>
        <v>#VALUE!</v>
      </c>
      <c r="Z130" s="8" t="e">
        <f>_xlfn.IFNA(VLOOKUP(SPECIES!AH153,Sheet1!$B$9:$C$13,2,FALSE),0)*$I130</f>
        <v>#VALUE!</v>
      </c>
      <c r="AA130" s="8" t="e">
        <f>_xlfn.IFNA(VLOOKUP(SPECIES!AI153,Sheet1!$B$9:$C$13,2,FALSE),0)*$I130</f>
        <v>#VALUE!</v>
      </c>
      <c r="AB130" s="8" t="e">
        <f>_xlfn.IFNA(VLOOKUP(SPECIES!AJ153,Sheet1!$B$9:$C$13,2,FALSE),0)*$I130</f>
        <v>#VALUE!</v>
      </c>
      <c r="AC130" s="8" t="e">
        <f>_xlfn.IFNA(VLOOKUP(SPECIES!AK153,Sheet1!$B$9:$C$13,2,FALSE),0)*$I130</f>
        <v>#VALUE!</v>
      </c>
      <c r="AD130" s="8" t="e">
        <f>_xlfn.IFNA(VLOOKUP(SPECIES!AL153,Sheet1!$B$9:$C$13,2,FALSE),0)*$I130</f>
        <v>#VALUE!</v>
      </c>
      <c r="AE130" s="8" t="e">
        <f>_xlfn.IFNA(VLOOKUP(SPECIES!AM153,Sheet1!$B$9:$C$13,2,FALSE),0)*$I130</f>
        <v>#VALUE!</v>
      </c>
      <c r="AF130" s="8" t="e">
        <f>_xlfn.IFNA(VLOOKUP(SPECIES!AN153,Sheet1!$B$9:$C$13,2,FALSE),0)*$I130</f>
        <v>#VALUE!</v>
      </c>
      <c r="AG130" s="8" t="e">
        <f>_xlfn.IFNA(VLOOKUP(SPECIES!AO153,Sheet1!$B$9:$C$13,2,FALSE),0)*$I130</f>
        <v>#VALUE!</v>
      </c>
      <c r="AH130" s="8" t="e">
        <f>_xlfn.IFNA(VLOOKUP(SPECIES!AP153,Sheet1!$B$9:$C$13,2,FALSE),0)*$I130</f>
        <v>#VALUE!</v>
      </c>
      <c r="AI130" s="8" t="e">
        <f>_xlfn.IFNA(VLOOKUP(SPECIES!AQ153,Sheet1!$B$9:$C$13,2,FALSE),0)*$I130</f>
        <v>#VALUE!</v>
      </c>
      <c r="AJ130" s="8" t="e">
        <f>_xlfn.IFNA(VLOOKUP(SPECIES!AR153,Sheet1!$B$9:$C$13,2,FALSE),0)*$I130</f>
        <v>#VALUE!</v>
      </c>
      <c r="AK130" s="8" t="e">
        <f>_xlfn.IFNA(VLOOKUP(SPECIES!AS153,Sheet1!$B$9:$C$13,2,FALSE),0)*$I130</f>
        <v>#VALUE!</v>
      </c>
      <c r="AL130" s="8" t="e">
        <f>_xlfn.IFNA(VLOOKUP(SPECIES!AT153,Sheet1!$B$9:$C$13,2,FALSE),0)*$I130</f>
        <v>#VALUE!</v>
      </c>
      <c r="AM130" s="8" t="e">
        <f>_xlfn.IFNA(VLOOKUP(SPECIES!AU153,Sheet1!$B$9:$C$13,2,FALSE),0)*$I130</f>
        <v>#VALUE!</v>
      </c>
      <c r="AN130" s="8" t="e">
        <f>_xlfn.IFNA(VLOOKUP(SPECIES!AV153,Sheet1!$B$9:$C$13,2,FALSE),0)*$I130</f>
        <v>#VALUE!</v>
      </c>
      <c r="AO130" s="8" t="e">
        <f>_xlfn.IFNA(VLOOKUP(SPECIES!AW153,Sheet1!$B$9:$C$13,2,FALSE),0)*$I130</f>
        <v>#VALUE!</v>
      </c>
      <c r="AP130" s="8" t="e">
        <f>_xlfn.IFNA(VLOOKUP(SPECIES!AX153,Sheet1!$B$9:$C$13,2,FALSE),0)*$I130</f>
        <v>#VALUE!</v>
      </c>
      <c r="AQ130" s="8" t="e">
        <f>_xlfn.IFNA(VLOOKUP(SPECIES!AY153,Sheet1!$B$9:$C$13,2,FALSE),0)*$I130</f>
        <v>#VALUE!</v>
      </c>
      <c r="AR130" s="8" t="e">
        <f>_xlfn.IFNA(VLOOKUP(SPECIES!AZ153,Sheet1!$B$9:$C$13,2,FALSE),0)*$I130</f>
        <v>#VALUE!</v>
      </c>
      <c r="AS130" s="8" t="e">
        <f>_xlfn.IFNA(VLOOKUP(SPECIES!BA153,Sheet1!$B$9:$C$13,2,FALSE),0)*$I130</f>
        <v>#VALUE!</v>
      </c>
      <c r="AT130" s="8" t="e">
        <f>_xlfn.IFNA(VLOOKUP(SPECIES!BB153,Sheet1!$B$9:$C$13,2,FALSE),0)*$I130</f>
        <v>#VALUE!</v>
      </c>
      <c r="AU130" s="8" t="e">
        <f>_xlfn.IFNA(VLOOKUP(SPECIES!BC153,Sheet1!$B$9:$C$13,2,FALSE),0)*$I130</f>
        <v>#VALUE!</v>
      </c>
      <c r="AV130" s="8" t="e">
        <f>_xlfn.IFNA(VLOOKUP(SPECIES!BD153,Sheet1!$B$9:$C$13,2,FALSE),0)*$I130</f>
        <v>#VALUE!</v>
      </c>
      <c r="AW130" s="8" t="e">
        <f>_xlfn.IFNA(VLOOKUP(SPECIES!BE153,Sheet1!$B$9:$C$13,2,FALSE),0)*$I130</f>
        <v>#VALUE!</v>
      </c>
      <c r="AX130" s="8" t="e">
        <f>_xlfn.IFNA(VLOOKUP(SPECIES!BF153,Sheet1!$B$9:$C$13,2,FALSE),0)*$I130</f>
        <v>#VALUE!</v>
      </c>
      <c r="AY130" s="8" t="e">
        <f>_xlfn.IFNA(VLOOKUP(SPECIES!BG153,Sheet1!$B$9:$C$13,2,FALSE),0)*$I130</f>
        <v>#VALUE!</v>
      </c>
      <c r="AZ130" s="8" t="e">
        <f>_xlfn.IFNA(VLOOKUP(SPECIES!BH153,Sheet1!$B$9:$C$13,2,FALSE),0)*$I130</f>
        <v>#VALUE!</v>
      </c>
      <c r="BA130" s="8" t="e">
        <f>_xlfn.IFNA(VLOOKUP(SPECIES!BI153,Sheet1!$B$9:$C$13,2,FALSE),0)*$I130</f>
        <v>#VALUE!</v>
      </c>
      <c r="BB130" s="8" t="e">
        <f>_xlfn.IFNA(VLOOKUP(SPECIES!BJ153,Sheet1!$B$9:$C$13,2,FALSE),0)*$I130</f>
        <v>#VALUE!</v>
      </c>
      <c r="BC130" s="8" t="e">
        <f>_xlfn.IFNA(VLOOKUP(SPECIES!BK153,Sheet1!$B$9:$C$13,2,FALSE),0)*$I130</f>
        <v>#VALUE!</v>
      </c>
      <c r="BD130" s="8" t="e">
        <f>_xlfn.IFNA(VLOOKUP(SPECIES!BL153,Sheet1!$B$9:$C$13,2,FALSE),0)*$I130</f>
        <v>#VALUE!</v>
      </c>
      <c r="BE130" s="8" t="e">
        <f>_xlfn.IFNA(VLOOKUP(SPECIES!BM153,Sheet1!$B$9:$C$13,2,FALSE),0)*$I130</f>
        <v>#VALUE!</v>
      </c>
      <c r="BF130" s="8" t="e">
        <f>_xlfn.IFNA(VLOOKUP(SPECIES!BN153,Sheet1!$B$9:$C$13,2,FALSE),0)*$I130</f>
        <v>#VALUE!</v>
      </c>
      <c r="BG130" s="89" t="e">
        <f>_xlfn.IFNA(VLOOKUP(SPECIES!BO153,Sheet1!$B$9:$C$13,2,FALSE),0)*$I130</f>
        <v>#VALUE!</v>
      </c>
    </row>
    <row r="131" spans="8:59">
      <c r="H131" s="130"/>
      <c r="I131" s="89" t="str">
        <f>IF(SPECIES!C154="x",9,IF(SPECIES!D154="x",3,IF(SPECIES!E154="x",1,"")))</f>
        <v/>
      </c>
      <c r="J131" s="88" t="e">
        <f>_xlfn.IFNA(VLOOKUP(SPECIES!R154,Sheet1!$B$9:$C$13,2,FALSE),0)*$I131</f>
        <v>#VALUE!</v>
      </c>
      <c r="K131" s="8" t="e">
        <f>_xlfn.IFNA(VLOOKUP(SPECIES!S154,Sheet1!$B$9:$C$13,2,FALSE),0)*$I131</f>
        <v>#VALUE!</v>
      </c>
      <c r="L131" s="8" t="e">
        <f>_xlfn.IFNA(VLOOKUP(SPECIES!T154,Sheet1!$B$9:$C$13,2,FALSE),0)*$I131</f>
        <v>#VALUE!</v>
      </c>
      <c r="M131" s="8" t="e">
        <f>_xlfn.IFNA(VLOOKUP(SPECIES!U154,Sheet1!$B$9:$C$13,2,FALSE),0)*$I131</f>
        <v>#VALUE!</v>
      </c>
      <c r="N131" s="8" t="e">
        <f>_xlfn.IFNA(VLOOKUP(SPECIES!V154,Sheet1!$B$9:$C$13,2,FALSE),0)*$I131</f>
        <v>#VALUE!</v>
      </c>
      <c r="O131" s="8" t="e">
        <f>_xlfn.IFNA(VLOOKUP(SPECIES!W154,Sheet1!$B$9:$C$13,2,FALSE),0)*$I131</f>
        <v>#VALUE!</v>
      </c>
      <c r="P131" s="8" t="e">
        <f>_xlfn.IFNA(VLOOKUP(SPECIES!X154,Sheet1!$B$9:$C$13,2,FALSE),0)*$I131</f>
        <v>#VALUE!</v>
      </c>
      <c r="Q131" s="8" t="e">
        <f>_xlfn.IFNA(VLOOKUP(SPECIES!Y154,Sheet1!$B$9:$C$13,2,FALSE),0)*$I131</f>
        <v>#VALUE!</v>
      </c>
      <c r="R131" s="8" t="e">
        <f>_xlfn.IFNA(VLOOKUP(SPECIES!Z154,Sheet1!$B$9:$C$13,2,FALSE),0)*$I131</f>
        <v>#VALUE!</v>
      </c>
      <c r="S131" s="8" t="e">
        <f>_xlfn.IFNA(VLOOKUP(SPECIES!AA154,Sheet1!$B$9:$C$13,2,FALSE),0)*$I131</f>
        <v>#VALUE!</v>
      </c>
      <c r="T131" s="8" t="e">
        <f>_xlfn.IFNA(VLOOKUP(SPECIES!AB154,Sheet1!$B$9:$C$13,2,FALSE),0)*$I131</f>
        <v>#VALUE!</v>
      </c>
      <c r="U131" s="8" t="e">
        <f>_xlfn.IFNA(VLOOKUP(SPECIES!AC154,Sheet1!$B$9:$C$13,2,FALSE),0)*$I131</f>
        <v>#VALUE!</v>
      </c>
      <c r="V131" s="8" t="e">
        <f>_xlfn.IFNA(VLOOKUP(SPECIES!AD154,Sheet1!$B$9:$C$13,2,FALSE),0)*$I131</f>
        <v>#VALUE!</v>
      </c>
      <c r="W131" s="8" t="e">
        <f>_xlfn.IFNA(VLOOKUP(SPECIES!AE154,Sheet1!$B$9:$C$13,2,FALSE),0)*$I131</f>
        <v>#VALUE!</v>
      </c>
      <c r="X131" s="8" t="e">
        <f>_xlfn.IFNA(VLOOKUP(SPECIES!AF154,Sheet1!$B$9:$C$13,2,FALSE),0)*$I131</f>
        <v>#VALUE!</v>
      </c>
      <c r="Y131" s="8" t="e">
        <f>_xlfn.IFNA(VLOOKUP(SPECIES!AG154,Sheet1!$B$9:$C$13,2,FALSE),0)*$I131</f>
        <v>#VALUE!</v>
      </c>
      <c r="Z131" s="8" t="e">
        <f>_xlfn.IFNA(VLOOKUP(SPECIES!AH154,Sheet1!$B$9:$C$13,2,FALSE),0)*$I131</f>
        <v>#VALUE!</v>
      </c>
      <c r="AA131" s="8" t="e">
        <f>_xlfn.IFNA(VLOOKUP(SPECIES!AI154,Sheet1!$B$9:$C$13,2,FALSE),0)*$I131</f>
        <v>#VALUE!</v>
      </c>
      <c r="AB131" s="8" t="e">
        <f>_xlfn.IFNA(VLOOKUP(SPECIES!AJ154,Sheet1!$B$9:$C$13,2,FALSE),0)*$I131</f>
        <v>#VALUE!</v>
      </c>
      <c r="AC131" s="8" t="e">
        <f>_xlfn.IFNA(VLOOKUP(SPECIES!AK154,Sheet1!$B$9:$C$13,2,FALSE),0)*$I131</f>
        <v>#VALUE!</v>
      </c>
      <c r="AD131" s="8" t="e">
        <f>_xlfn.IFNA(VLOOKUP(SPECIES!AL154,Sheet1!$B$9:$C$13,2,FALSE),0)*$I131</f>
        <v>#VALUE!</v>
      </c>
      <c r="AE131" s="8" t="e">
        <f>_xlfn.IFNA(VLOOKUP(SPECIES!AM154,Sheet1!$B$9:$C$13,2,FALSE),0)*$I131</f>
        <v>#VALUE!</v>
      </c>
      <c r="AF131" s="8" t="e">
        <f>_xlfn.IFNA(VLOOKUP(SPECIES!AN154,Sheet1!$B$9:$C$13,2,FALSE),0)*$I131</f>
        <v>#VALUE!</v>
      </c>
      <c r="AG131" s="8" t="e">
        <f>_xlfn.IFNA(VLOOKUP(SPECIES!AO154,Sheet1!$B$9:$C$13,2,FALSE),0)*$I131</f>
        <v>#VALUE!</v>
      </c>
      <c r="AH131" s="8" t="e">
        <f>_xlfn.IFNA(VLOOKUP(SPECIES!AP154,Sheet1!$B$9:$C$13,2,FALSE),0)*$I131</f>
        <v>#VALUE!</v>
      </c>
      <c r="AI131" s="8" t="e">
        <f>_xlfn.IFNA(VLOOKUP(SPECIES!AQ154,Sheet1!$B$9:$C$13,2,FALSE),0)*$I131</f>
        <v>#VALUE!</v>
      </c>
      <c r="AJ131" s="8" t="e">
        <f>_xlfn.IFNA(VLOOKUP(SPECIES!AR154,Sheet1!$B$9:$C$13,2,FALSE),0)*$I131</f>
        <v>#VALUE!</v>
      </c>
      <c r="AK131" s="8" t="e">
        <f>_xlfn.IFNA(VLOOKUP(SPECIES!AS154,Sheet1!$B$9:$C$13,2,FALSE),0)*$I131</f>
        <v>#VALUE!</v>
      </c>
      <c r="AL131" s="8" t="e">
        <f>_xlfn.IFNA(VLOOKUP(SPECIES!AT154,Sheet1!$B$9:$C$13,2,FALSE),0)*$I131</f>
        <v>#VALUE!</v>
      </c>
      <c r="AM131" s="8" t="e">
        <f>_xlfn.IFNA(VLOOKUP(SPECIES!AU154,Sheet1!$B$9:$C$13,2,FALSE),0)*$I131</f>
        <v>#VALUE!</v>
      </c>
      <c r="AN131" s="8" t="e">
        <f>_xlfn.IFNA(VLOOKUP(SPECIES!AV154,Sheet1!$B$9:$C$13,2,FALSE),0)*$I131</f>
        <v>#VALUE!</v>
      </c>
      <c r="AO131" s="8" t="e">
        <f>_xlfn.IFNA(VLOOKUP(SPECIES!AW154,Sheet1!$B$9:$C$13,2,FALSE),0)*$I131</f>
        <v>#VALUE!</v>
      </c>
      <c r="AP131" s="8" t="e">
        <f>_xlfn.IFNA(VLOOKUP(SPECIES!AX154,Sheet1!$B$9:$C$13,2,FALSE),0)*$I131</f>
        <v>#VALUE!</v>
      </c>
      <c r="AQ131" s="8" t="e">
        <f>_xlfn.IFNA(VLOOKUP(SPECIES!AY154,Sheet1!$B$9:$C$13,2,FALSE),0)*$I131</f>
        <v>#VALUE!</v>
      </c>
      <c r="AR131" s="8" t="e">
        <f>_xlfn.IFNA(VLOOKUP(SPECIES!AZ154,Sheet1!$B$9:$C$13,2,FALSE),0)*$I131</f>
        <v>#VALUE!</v>
      </c>
      <c r="AS131" s="8" t="e">
        <f>_xlfn.IFNA(VLOOKUP(SPECIES!BA154,Sheet1!$B$9:$C$13,2,FALSE),0)*$I131</f>
        <v>#VALUE!</v>
      </c>
      <c r="AT131" s="8" t="e">
        <f>_xlfn.IFNA(VLOOKUP(SPECIES!BB154,Sheet1!$B$9:$C$13,2,FALSE),0)*$I131</f>
        <v>#VALUE!</v>
      </c>
      <c r="AU131" s="8" t="e">
        <f>_xlfn.IFNA(VLOOKUP(SPECIES!BC154,Sheet1!$B$9:$C$13,2,FALSE),0)*$I131</f>
        <v>#VALUE!</v>
      </c>
      <c r="AV131" s="8" t="e">
        <f>_xlfn.IFNA(VLOOKUP(SPECIES!BD154,Sheet1!$B$9:$C$13,2,FALSE),0)*$I131</f>
        <v>#VALUE!</v>
      </c>
      <c r="AW131" s="8" t="e">
        <f>_xlfn.IFNA(VLOOKUP(SPECIES!BE154,Sheet1!$B$9:$C$13,2,FALSE),0)*$I131</f>
        <v>#VALUE!</v>
      </c>
      <c r="AX131" s="8" t="e">
        <f>_xlfn.IFNA(VLOOKUP(SPECIES!BF154,Sheet1!$B$9:$C$13,2,FALSE),0)*$I131</f>
        <v>#VALUE!</v>
      </c>
      <c r="AY131" s="8" t="e">
        <f>_xlfn.IFNA(VLOOKUP(SPECIES!BG154,Sheet1!$B$9:$C$13,2,FALSE),0)*$I131</f>
        <v>#VALUE!</v>
      </c>
      <c r="AZ131" s="8" t="e">
        <f>_xlfn.IFNA(VLOOKUP(SPECIES!BH154,Sheet1!$B$9:$C$13,2,FALSE),0)*$I131</f>
        <v>#VALUE!</v>
      </c>
      <c r="BA131" s="8" t="e">
        <f>_xlfn.IFNA(VLOOKUP(SPECIES!BI154,Sheet1!$B$9:$C$13,2,FALSE),0)*$I131</f>
        <v>#VALUE!</v>
      </c>
      <c r="BB131" s="8" t="e">
        <f>_xlfn.IFNA(VLOOKUP(SPECIES!BJ154,Sheet1!$B$9:$C$13,2,FALSE),0)*$I131</f>
        <v>#VALUE!</v>
      </c>
      <c r="BC131" s="8" t="e">
        <f>_xlfn.IFNA(VLOOKUP(SPECIES!BK154,Sheet1!$B$9:$C$13,2,FALSE),0)*$I131</f>
        <v>#VALUE!</v>
      </c>
      <c r="BD131" s="8" t="e">
        <f>_xlfn.IFNA(VLOOKUP(SPECIES!BL154,Sheet1!$B$9:$C$13,2,FALSE),0)*$I131</f>
        <v>#VALUE!</v>
      </c>
      <c r="BE131" s="8" t="e">
        <f>_xlfn.IFNA(VLOOKUP(SPECIES!BM154,Sheet1!$B$9:$C$13,2,FALSE),0)*$I131</f>
        <v>#VALUE!</v>
      </c>
      <c r="BF131" s="8" t="e">
        <f>_xlfn.IFNA(VLOOKUP(SPECIES!BN154,Sheet1!$B$9:$C$13,2,FALSE),0)*$I131</f>
        <v>#VALUE!</v>
      </c>
      <c r="BG131" s="89" t="e">
        <f>_xlfn.IFNA(VLOOKUP(SPECIES!BO154,Sheet1!$B$9:$C$13,2,FALSE),0)*$I131</f>
        <v>#VALUE!</v>
      </c>
    </row>
    <row r="132" spans="8:59">
      <c r="H132" s="130"/>
      <c r="I132" s="89" t="str">
        <f>IF(SPECIES!C155="x",9,IF(SPECIES!D155="x",3,IF(SPECIES!E155="x",1,"")))</f>
        <v/>
      </c>
      <c r="J132" s="88" t="e">
        <f>_xlfn.IFNA(VLOOKUP(SPECIES!R155,Sheet1!$B$9:$C$13,2,FALSE),0)*$I132</f>
        <v>#VALUE!</v>
      </c>
      <c r="K132" s="8" t="e">
        <f>_xlfn.IFNA(VLOOKUP(SPECIES!S155,Sheet1!$B$9:$C$13,2,FALSE),0)*$I132</f>
        <v>#VALUE!</v>
      </c>
      <c r="L132" s="8" t="e">
        <f>_xlfn.IFNA(VLOOKUP(SPECIES!T155,Sheet1!$B$9:$C$13,2,FALSE),0)*$I132</f>
        <v>#VALUE!</v>
      </c>
      <c r="M132" s="8" t="e">
        <f>_xlfn.IFNA(VLOOKUP(SPECIES!U155,Sheet1!$B$9:$C$13,2,FALSE),0)*$I132</f>
        <v>#VALUE!</v>
      </c>
      <c r="N132" s="8" t="e">
        <f>_xlfn.IFNA(VLOOKUP(SPECIES!V155,Sheet1!$B$9:$C$13,2,FALSE),0)*$I132</f>
        <v>#VALUE!</v>
      </c>
      <c r="O132" s="8" t="e">
        <f>_xlfn.IFNA(VLOOKUP(SPECIES!W155,Sheet1!$B$9:$C$13,2,FALSE),0)*$I132</f>
        <v>#VALUE!</v>
      </c>
      <c r="P132" s="8" t="e">
        <f>_xlfn.IFNA(VLOOKUP(SPECIES!X155,Sheet1!$B$9:$C$13,2,FALSE),0)*$I132</f>
        <v>#VALUE!</v>
      </c>
      <c r="Q132" s="8" t="e">
        <f>_xlfn.IFNA(VLOOKUP(SPECIES!Y155,Sheet1!$B$9:$C$13,2,FALSE),0)*$I132</f>
        <v>#VALUE!</v>
      </c>
      <c r="R132" s="8" t="e">
        <f>_xlfn.IFNA(VLOOKUP(SPECIES!Z155,Sheet1!$B$9:$C$13,2,FALSE),0)*$I132</f>
        <v>#VALUE!</v>
      </c>
      <c r="S132" s="8" t="e">
        <f>_xlfn.IFNA(VLOOKUP(SPECIES!AA155,Sheet1!$B$9:$C$13,2,FALSE),0)*$I132</f>
        <v>#VALUE!</v>
      </c>
      <c r="T132" s="8" t="e">
        <f>_xlfn.IFNA(VLOOKUP(SPECIES!AB155,Sheet1!$B$9:$C$13,2,FALSE),0)*$I132</f>
        <v>#VALUE!</v>
      </c>
      <c r="U132" s="8" t="e">
        <f>_xlfn.IFNA(VLOOKUP(SPECIES!AC155,Sheet1!$B$9:$C$13,2,FALSE),0)*$I132</f>
        <v>#VALUE!</v>
      </c>
      <c r="V132" s="8" t="e">
        <f>_xlfn.IFNA(VLOOKUP(SPECIES!AD155,Sheet1!$B$9:$C$13,2,FALSE),0)*$I132</f>
        <v>#VALUE!</v>
      </c>
      <c r="W132" s="8" t="e">
        <f>_xlfn.IFNA(VLOOKUP(SPECIES!AE155,Sheet1!$B$9:$C$13,2,FALSE),0)*$I132</f>
        <v>#VALUE!</v>
      </c>
      <c r="X132" s="8" t="e">
        <f>_xlfn.IFNA(VLOOKUP(SPECIES!AF155,Sheet1!$B$9:$C$13,2,FALSE),0)*$I132</f>
        <v>#VALUE!</v>
      </c>
      <c r="Y132" s="8" t="e">
        <f>_xlfn.IFNA(VLOOKUP(SPECIES!AG155,Sheet1!$B$9:$C$13,2,FALSE),0)*$I132</f>
        <v>#VALUE!</v>
      </c>
      <c r="Z132" s="8" t="e">
        <f>_xlfn.IFNA(VLOOKUP(SPECIES!AH155,Sheet1!$B$9:$C$13,2,FALSE),0)*$I132</f>
        <v>#VALUE!</v>
      </c>
      <c r="AA132" s="8" t="e">
        <f>_xlfn.IFNA(VLOOKUP(SPECIES!AI155,Sheet1!$B$9:$C$13,2,FALSE),0)*$I132</f>
        <v>#VALUE!</v>
      </c>
      <c r="AB132" s="8" t="e">
        <f>_xlfn.IFNA(VLOOKUP(SPECIES!AJ155,Sheet1!$B$9:$C$13,2,FALSE),0)*$I132</f>
        <v>#VALUE!</v>
      </c>
      <c r="AC132" s="8" t="e">
        <f>_xlfn.IFNA(VLOOKUP(SPECIES!AK155,Sheet1!$B$9:$C$13,2,FALSE),0)*$I132</f>
        <v>#VALUE!</v>
      </c>
      <c r="AD132" s="8" t="e">
        <f>_xlfn.IFNA(VLOOKUP(SPECIES!AL155,Sheet1!$B$9:$C$13,2,FALSE),0)*$I132</f>
        <v>#VALUE!</v>
      </c>
      <c r="AE132" s="8" t="e">
        <f>_xlfn.IFNA(VLOOKUP(SPECIES!AM155,Sheet1!$B$9:$C$13,2,FALSE),0)*$I132</f>
        <v>#VALUE!</v>
      </c>
      <c r="AF132" s="8" t="e">
        <f>_xlfn.IFNA(VLOOKUP(SPECIES!AN155,Sheet1!$B$9:$C$13,2,FALSE),0)*$I132</f>
        <v>#VALUE!</v>
      </c>
      <c r="AG132" s="8" t="e">
        <f>_xlfn.IFNA(VLOOKUP(SPECIES!AO155,Sheet1!$B$9:$C$13,2,FALSE),0)*$I132</f>
        <v>#VALUE!</v>
      </c>
      <c r="AH132" s="8" t="e">
        <f>_xlfn.IFNA(VLOOKUP(SPECIES!AP155,Sheet1!$B$9:$C$13,2,FALSE),0)*$I132</f>
        <v>#VALUE!</v>
      </c>
      <c r="AI132" s="8" t="e">
        <f>_xlfn.IFNA(VLOOKUP(SPECIES!AQ155,Sheet1!$B$9:$C$13,2,FALSE),0)*$I132</f>
        <v>#VALUE!</v>
      </c>
      <c r="AJ132" s="8" t="e">
        <f>_xlfn.IFNA(VLOOKUP(SPECIES!AR155,Sheet1!$B$9:$C$13,2,FALSE),0)*$I132</f>
        <v>#VALUE!</v>
      </c>
      <c r="AK132" s="8" t="e">
        <f>_xlfn.IFNA(VLOOKUP(SPECIES!AS155,Sheet1!$B$9:$C$13,2,FALSE),0)*$I132</f>
        <v>#VALUE!</v>
      </c>
      <c r="AL132" s="8" t="e">
        <f>_xlfn.IFNA(VLOOKUP(SPECIES!AT155,Sheet1!$B$9:$C$13,2,FALSE),0)*$I132</f>
        <v>#VALUE!</v>
      </c>
      <c r="AM132" s="8" t="e">
        <f>_xlfn.IFNA(VLOOKUP(SPECIES!AU155,Sheet1!$B$9:$C$13,2,FALSE),0)*$I132</f>
        <v>#VALUE!</v>
      </c>
      <c r="AN132" s="8" t="e">
        <f>_xlfn.IFNA(VLOOKUP(SPECIES!AV155,Sheet1!$B$9:$C$13,2,FALSE),0)*$I132</f>
        <v>#VALUE!</v>
      </c>
      <c r="AO132" s="8" t="e">
        <f>_xlfn.IFNA(VLOOKUP(SPECIES!AW155,Sheet1!$B$9:$C$13,2,FALSE),0)*$I132</f>
        <v>#VALUE!</v>
      </c>
      <c r="AP132" s="8" t="e">
        <f>_xlfn.IFNA(VLOOKUP(SPECIES!AX155,Sheet1!$B$9:$C$13,2,FALSE),0)*$I132</f>
        <v>#VALUE!</v>
      </c>
      <c r="AQ132" s="8" t="e">
        <f>_xlfn.IFNA(VLOOKUP(SPECIES!AY155,Sheet1!$B$9:$C$13,2,FALSE),0)*$I132</f>
        <v>#VALUE!</v>
      </c>
      <c r="AR132" s="8" t="e">
        <f>_xlfn.IFNA(VLOOKUP(SPECIES!AZ155,Sheet1!$B$9:$C$13,2,FALSE),0)*$I132</f>
        <v>#VALUE!</v>
      </c>
      <c r="AS132" s="8" t="e">
        <f>_xlfn.IFNA(VLOOKUP(SPECIES!BA155,Sheet1!$B$9:$C$13,2,FALSE),0)*$I132</f>
        <v>#VALUE!</v>
      </c>
      <c r="AT132" s="8" t="e">
        <f>_xlfn.IFNA(VLOOKUP(SPECIES!BB155,Sheet1!$B$9:$C$13,2,FALSE),0)*$I132</f>
        <v>#VALUE!</v>
      </c>
      <c r="AU132" s="8" t="e">
        <f>_xlfn.IFNA(VLOOKUP(SPECIES!BC155,Sheet1!$B$9:$C$13,2,FALSE),0)*$I132</f>
        <v>#VALUE!</v>
      </c>
      <c r="AV132" s="8" t="e">
        <f>_xlfn.IFNA(VLOOKUP(SPECIES!BD155,Sheet1!$B$9:$C$13,2,FALSE),0)*$I132</f>
        <v>#VALUE!</v>
      </c>
      <c r="AW132" s="8" t="e">
        <f>_xlfn.IFNA(VLOOKUP(SPECIES!BE155,Sheet1!$B$9:$C$13,2,FALSE),0)*$I132</f>
        <v>#VALUE!</v>
      </c>
      <c r="AX132" s="8" t="e">
        <f>_xlfn.IFNA(VLOOKUP(SPECIES!BF155,Sheet1!$B$9:$C$13,2,FALSE),0)*$I132</f>
        <v>#VALUE!</v>
      </c>
      <c r="AY132" s="8" t="e">
        <f>_xlfn.IFNA(VLOOKUP(SPECIES!BG155,Sheet1!$B$9:$C$13,2,FALSE),0)*$I132</f>
        <v>#VALUE!</v>
      </c>
      <c r="AZ132" s="8" t="e">
        <f>_xlfn.IFNA(VLOOKUP(SPECIES!BH155,Sheet1!$B$9:$C$13,2,FALSE),0)*$I132</f>
        <v>#VALUE!</v>
      </c>
      <c r="BA132" s="8" t="e">
        <f>_xlfn.IFNA(VLOOKUP(SPECIES!BI155,Sheet1!$B$9:$C$13,2,FALSE),0)*$I132</f>
        <v>#VALUE!</v>
      </c>
      <c r="BB132" s="8" t="e">
        <f>_xlfn.IFNA(VLOOKUP(SPECIES!BJ155,Sheet1!$B$9:$C$13,2,FALSE),0)*$I132</f>
        <v>#VALUE!</v>
      </c>
      <c r="BC132" s="8" t="e">
        <f>_xlfn.IFNA(VLOOKUP(SPECIES!BK155,Sheet1!$B$9:$C$13,2,FALSE),0)*$I132</f>
        <v>#VALUE!</v>
      </c>
      <c r="BD132" s="8" t="e">
        <f>_xlfn.IFNA(VLOOKUP(SPECIES!BL155,Sheet1!$B$9:$C$13,2,FALSE),0)*$I132</f>
        <v>#VALUE!</v>
      </c>
      <c r="BE132" s="8" t="e">
        <f>_xlfn.IFNA(VLOOKUP(SPECIES!BM155,Sheet1!$B$9:$C$13,2,FALSE),0)*$I132</f>
        <v>#VALUE!</v>
      </c>
      <c r="BF132" s="8" t="e">
        <f>_xlfn.IFNA(VLOOKUP(SPECIES!BN155,Sheet1!$B$9:$C$13,2,FALSE),0)*$I132</f>
        <v>#VALUE!</v>
      </c>
      <c r="BG132" s="89" t="e">
        <f>_xlfn.IFNA(VLOOKUP(SPECIES!BO155,Sheet1!$B$9:$C$13,2,FALSE),0)*$I132</f>
        <v>#VALUE!</v>
      </c>
    </row>
    <row r="133" spans="8:59">
      <c r="H133" s="130"/>
      <c r="I133" s="89" t="str">
        <f>IF(SPECIES!C156="x",9,IF(SPECIES!D156="x",3,IF(SPECIES!E156="x",1,"")))</f>
        <v/>
      </c>
      <c r="J133" s="88" t="e">
        <f>_xlfn.IFNA(VLOOKUP(SPECIES!R156,Sheet1!$B$9:$C$13,2,FALSE),0)*$I133</f>
        <v>#VALUE!</v>
      </c>
      <c r="K133" s="8" t="e">
        <f>_xlfn.IFNA(VLOOKUP(SPECIES!S156,Sheet1!$B$9:$C$13,2,FALSE),0)*$I133</f>
        <v>#VALUE!</v>
      </c>
      <c r="L133" s="8" t="e">
        <f>_xlfn.IFNA(VLOOKUP(SPECIES!T156,Sheet1!$B$9:$C$13,2,FALSE),0)*$I133</f>
        <v>#VALUE!</v>
      </c>
      <c r="M133" s="8" t="e">
        <f>_xlfn.IFNA(VLOOKUP(SPECIES!U156,Sheet1!$B$9:$C$13,2,FALSE),0)*$I133</f>
        <v>#VALUE!</v>
      </c>
      <c r="N133" s="8" t="e">
        <f>_xlfn.IFNA(VLOOKUP(SPECIES!V156,Sheet1!$B$9:$C$13,2,FALSE),0)*$I133</f>
        <v>#VALUE!</v>
      </c>
      <c r="O133" s="8" t="e">
        <f>_xlfn.IFNA(VLOOKUP(SPECIES!W156,Sheet1!$B$9:$C$13,2,FALSE),0)*$I133</f>
        <v>#VALUE!</v>
      </c>
      <c r="P133" s="8" t="e">
        <f>_xlfn.IFNA(VLOOKUP(SPECIES!X156,Sheet1!$B$9:$C$13,2,FALSE),0)*$I133</f>
        <v>#VALUE!</v>
      </c>
      <c r="Q133" s="8" t="e">
        <f>_xlfn.IFNA(VLOOKUP(SPECIES!Y156,Sheet1!$B$9:$C$13,2,FALSE),0)*$I133</f>
        <v>#VALUE!</v>
      </c>
      <c r="R133" s="8" t="e">
        <f>_xlfn.IFNA(VLOOKUP(SPECIES!Z156,Sheet1!$B$9:$C$13,2,FALSE),0)*$I133</f>
        <v>#VALUE!</v>
      </c>
      <c r="S133" s="8" t="e">
        <f>_xlfn.IFNA(VLOOKUP(SPECIES!AA156,Sheet1!$B$9:$C$13,2,FALSE),0)*$I133</f>
        <v>#VALUE!</v>
      </c>
      <c r="T133" s="8" t="e">
        <f>_xlfn.IFNA(VLOOKUP(SPECIES!AB156,Sheet1!$B$9:$C$13,2,FALSE),0)*$I133</f>
        <v>#VALUE!</v>
      </c>
      <c r="U133" s="8" t="e">
        <f>_xlfn.IFNA(VLOOKUP(SPECIES!AC156,Sheet1!$B$9:$C$13,2,FALSE),0)*$I133</f>
        <v>#VALUE!</v>
      </c>
      <c r="V133" s="8" t="e">
        <f>_xlfn.IFNA(VLOOKUP(SPECIES!AD156,Sheet1!$B$9:$C$13,2,FALSE),0)*$I133</f>
        <v>#VALUE!</v>
      </c>
      <c r="W133" s="8" t="e">
        <f>_xlfn.IFNA(VLOOKUP(SPECIES!AE156,Sheet1!$B$9:$C$13,2,FALSE),0)*$I133</f>
        <v>#VALUE!</v>
      </c>
      <c r="X133" s="8" t="e">
        <f>_xlfn.IFNA(VLOOKUP(SPECIES!AF156,Sheet1!$B$9:$C$13,2,FALSE),0)*$I133</f>
        <v>#VALUE!</v>
      </c>
      <c r="Y133" s="8" t="e">
        <f>_xlfn.IFNA(VLOOKUP(SPECIES!AG156,Sheet1!$B$9:$C$13,2,FALSE),0)*$I133</f>
        <v>#VALUE!</v>
      </c>
      <c r="Z133" s="8" t="e">
        <f>_xlfn.IFNA(VLOOKUP(SPECIES!AH156,Sheet1!$B$9:$C$13,2,FALSE),0)*$I133</f>
        <v>#VALUE!</v>
      </c>
      <c r="AA133" s="8" t="e">
        <f>_xlfn.IFNA(VLOOKUP(SPECIES!AI156,Sheet1!$B$9:$C$13,2,FALSE),0)*$I133</f>
        <v>#VALUE!</v>
      </c>
      <c r="AB133" s="8" t="e">
        <f>_xlfn.IFNA(VLOOKUP(SPECIES!AJ156,Sheet1!$B$9:$C$13,2,FALSE),0)*$I133</f>
        <v>#VALUE!</v>
      </c>
      <c r="AC133" s="8" t="e">
        <f>_xlfn.IFNA(VLOOKUP(SPECIES!AK156,Sheet1!$B$9:$C$13,2,FALSE),0)*$I133</f>
        <v>#VALUE!</v>
      </c>
      <c r="AD133" s="8" t="e">
        <f>_xlfn.IFNA(VLOOKUP(SPECIES!AL156,Sheet1!$B$9:$C$13,2,FALSE),0)*$I133</f>
        <v>#VALUE!</v>
      </c>
      <c r="AE133" s="8" t="e">
        <f>_xlfn.IFNA(VLOOKUP(SPECIES!AM156,Sheet1!$B$9:$C$13,2,FALSE),0)*$I133</f>
        <v>#VALUE!</v>
      </c>
      <c r="AF133" s="8" t="e">
        <f>_xlfn.IFNA(VLOOKUP(SPECIES!AN156,Sheet1!$B$9:$C$13,2,FALSE),0)*$I133</f>
        <v>#VALUE!</v>
      </c>
      <c r="AG133" s="8" t="e">
        <f>_xlfn.IFNA(VLOOKUP(SPECIES!AO156,Sheet1!$B$9:$C$13,2,FALSE),0)*$I133</f>
        <v>#VALUE!</v>
      </c>
      <c r="AH133" s="8" t="e">
        <f>_xlfn.IFNA(VLOOKUP(SPECIES!AP156,Sheet1!$B$9:$C$13,2,FALSE),0)*$I133</f>
        <v>#VALUE!</v>
      </c>
      <c r="AI133" s="8" t="e">
        <f>_xlfn.IFNA(VLOOKUP(SPECIES!AQ156,Sheet1!$B$9:$C$13,2,FALSE),0)*$I133</f>
        <v>#VALUE!</v>
      </c>
      <c r="AJ133" s="8" t="e">
        <f>_xlfn.IFNA(VLOOKUP(SPECIES!AR156,Sheet1!$B$9:$C$13,2,FALSE),0)*$I133</f>
        <v>#VALUE!</v>
      </c>
      <c r="AK133" s="8" t="e">
        <f>_xlfn.IFNA(VLOOKUP(SPECIES!AS156,Sheet1!$B$9:$C$13,2,FALSE),0)*$I133</f>
        <v>#VALUE!</v>
      </c>
      <c r="AL133" s="8" t="e">
        <f>_xlfn.IFNA(VLOOKUP(SPECIES!AT156,Sheet1!$B$9:$C$13,2,FALSE),0)*$I133</f>
        <v>#VALUE!</v>
      </c>
      <c r="AM133" s="8" t="e">
        <f>_xlfn.IFNA(VLOOKUP(SPECIES!AU156,Sheet1!$B$9:$C$13,2,FALSE),0)*$I133</f>
        <v>#VALUE!</v>
      </c>
      <c r="AN133" s="8" t="e">
        <f>_xlfn.IFNA(VLOOKUP(SPECIES!AV156,Sheet1!$B$9:$C$13,2,FALSE),0)*$I133</f>
        <v>#VALUE!</v>
      </c>
      <c r="AO133" s="8" t="e">
        <f>_xlfn.IFNA(VLOOKUP(SPECIES!AW156,Sheet1!$B$9:$C$13,2,FALSE),0)*$I133</f>
        <v>#VALUE!</v>
      </c>
      <c r="AP133" s="8" t="e">
        <f>_xlfn.IFNA(VLOOKUP(SPECIES!AX156,Sheet1!$B$9:$C$13,2,FALSE),0)*$I133</f>
        <v>#VALUE!</v>
      </c>
      <c r="AQ133" s="8" t="e">
        <f>_xlfn.IFNA(VLOOKUP(SPECIES!AY156,Sheet1!$B$9:$C$13,2,FALSE),0)*$I133</f>
        <v>#VALUE!</v>
      </c>
      <c r="AR133" s="8" t="e">
        <f>_xlfn.IFNA(VLOOKUP(SPECIES!AZ156,Sheet1!$B$9:$C$13,2,FALSE),0)*$I133</f>
        <v>#VALUE!</v>
      </c>
      <c r="AS133" s="8" t="e">
        <f>_xlfn.IFNA(VLOOKUP(SPECIES!BA156,Sheet1!$B$9:$C$13,2,FALSE),0)*$I133</f>
        <v>#VALUE!</v>
      </c>
      <c r="AT133" s="8" t="e">
        <f>_xlfn.IFNA(VLOOKUP(SPECIES!BB156,Sheet1!$B$9:$C$13,2,FALSE),0)*$I133</f>
        <v>#VALUE!</v>
      </c>
      <c r="AU133" s="8" t="e">
        <f>_xlfn.IFNA(VLOOKUP(SPECIES!BC156,Sheet1!$B$9:$C$13,2,FALSE),0)*$I133</f>
        <v>#VALUE!</v>
      </c>
      <c r="AV133" s="8" t="e">
        <f>_xlfn.IFNA(VLOOKUP(SPECIES!BD156,Sheet1!$B$9:$C$13,2,FALSE),0)*$I133</f>
        <v>#VALUE!</v>
      </c>
      <c r="AW133" s="8" t="e">
        <f>_xlfn.IFNA(VLOOKUP(SPECIES!BE156,Sheet1!$B$9:$C$13,2,FALSE),0)*$I133</f>
        <v>#VALUE!</v>
      </c>
      <c r="AX133" s="8" t="e">
        <f>_xlfn.IFNA(VLOOKUP(SPECIES!BF156,Sheet1!$B$9:$C$13,2,FALSE),0)*$I133</f>
        <v>#VALUE!</v>
      </c>
      <c r="AY133" s="8" t="e">
        <f>_xlfn.IFNA(VLOOKUP(SPECIES!BG156,Sheet1!$B$9:$C$13,2,FALSE),0)*$I133</f>
        <v>#VALUE!</v>
      </c>
      <c r="AZ133" s="8" t="e">
        <f>_xlfn.IFNA(VLOOKUP(SPECIES!BH156,Sheet1!$B$9:$C$13,2,FALSE),0)*$I133</f>
        <v>#VALUE!</v>
      </c>
      <c r="BA133" s="8" t="e">
        <f>_xlfn.IFNA(VLOOKUP(SPECIES!BI156,Sheet1!$B$9:$C$13,2,FALSE),0)*$I133</f>
        <v>#VALUE!</v>
      </c>
      <c r="BB133" s="8" t="e">
        <f>_xlfn.IFNA(VLOOKUP(SPECIES!BJ156,Sheet1!$B$9:$C$13,2,FALSE),0)*$I133</f>
        <v>#VALUE!</v>
      </c>
      <c r="BC133" s="8" t="e">
        <f>_xlfn.IFNA(VLOOKUP(SPECIES!BK156,Sheet1!$B$9:$C$13,2,FALSE),0)*$I133</f>
        <v>#VALUE!</v>
      </c>
      <c r="BD133" s="8" t="e">
        <f>_xlfn.IFNA(VLOOKUP(SPECIES!BL156,Sheet1!$B$9:$C$13,2,FALSE),0)*$I133</f>
        <v>#VALUE!</v>
      </c>
      <c r="BE133" s="8" t="e">
        <f>_xlfn.IFNA(VLOOKUP(SPECIES!BM156,Sheet1!$B$9:$C$13,2,FALSE),0)*$I133</f>
        <v>#VALUE!</v>
      </c>
      <c r="BF133" s="8" t="e">
        <f>_xlfn.IFNA(VLOOKUP(SPECIES!BN156,Sheet1!$B$9:$C$13,2,FALSE),0)*$I133</f>
        <v>#VALUE!</v>
      </c>
      <c r="BG133" s="89" t="e">
        <f>_xlfn.IFNA(VLOOKUP(SPECIES!BO156,Sheet1!$B$9:$C$13,2,FALSE),0)*$I133</f>
        <v>#VALUE!</v>
      </c>
    </row>
    <row r="134" spans="8:59">
      <c r="H134" s="130"/>
      <c r="I134" s="89" t="str">
        <f>IF(SPECIES!C157="x",9,IF(SPECIES!D157="x",3,IF(SPECIES!E157="x",1,"")))</f>
        <v/>
      </c>
      <c r="J134" s="88" t="e">
        <f>_xlfn.IFNA(VLOOKUP(SPECIES!R157,Sheet1!$B$9:$C$13,2,FALSE),0)*$I134</f>
        <v>#VALUE!</v>
      </c>
      <c r="K134" s="8" t="e">
        <f>_xlfn.IFNA(VLOOKUP(SPECIES!S157,Sheet1!$B$9:$C$13,2,FALSE),0)*$I134</f>
        <v>#VALUE!</v>
      </c>
      <c r="L134" s="8" t="e">
        <f>_xlfn.IFNA(VLOOKUP(SPECIES!T157,Sheet1!$B$9:$C$13,2,FALSE),0)*$I134</f>
        <v>#VALUE!</v>
      </c>
      <c r="M134" s="8" t="e">
        <f>_xlfn.IFNA(VLOOKUP(SPECIES!U157,Sheet1!$B$9:$C$13,2,FALSE),0)*$I134</f>
        <v>#VALUE!</v>
      </c>
      <c r="N134" s="8" t="e">
        <f>_xlfn.IFNA(VLOOKUP(SPECIES!V157,Sheet1!$B$9:$C$13,2,FALSE),0)*$I134</f>
        <v>#VALUE!</v>
      </c>
      <c r="O134" s="8" t="e">
        <f>_xlfn.IFNA(VLOOKUP(SPECIES!W157,Sheet1!$B$9:$C$13,2,FALSE),0)*$I134</f>
        <v>#VALUE!</v>
      </c>
      <c r="P134" s="8" t="e">
        <f>_xlfn.IFNA(VLOOKUP(SPECIES!X157,Sheet1!$B$9:$C$13,2,FALSE),0)*$I134</f>
        <v>#VALUE!</v>
      </c>
      <c r="Q134" s="8" t="e">
        <f>_xlfn.IFNA(VLOOKUP(SPECIES!Y157,Sheet1!$B$9:$C$13,2,FALSE),0)*$I134</f>
        <v>#VALUE!</v>
      </c>
      <c r="R134" s="8" t="e">
        <f>_xlfn.IFNA(VLOOKUP(SPECIES!Z157,Sheet1!$B$9:$C$13,2,FALSE),0)*$I134</f>
        <v>#VALUE!</v>
      </c>
      <c r="S134" s="8" t="e">
        <f>_xlfn.IFNA(VLOOKUP(SPECIES!AA157,Sheet1!$B$9:$C$13,2,FALSE),0)*$I134</f>
        <v>#VALUE!</v>
      </c>
      <c r="T134" s="8" t="e">
        <f>_xlfn.IFNA(VLOOKUP(SPECIES!AB157,Sheet1!$B$9:$C$13,2,FALSE),0)*$I134</f>
        <v>#VALUE!</v>
      </c>
      <c r="U134" s="8" t="e">
        <f>_xlfn.IFNA(VLOOKUP(SPECIES!AC157,Sheet1!$B$9:$C$13,2,FALSE),0)*$I134</f>
        <v>#VALUE!</v>
      </c>
      <c r="V134" s="8" t="e">
        <f>_xlfn.IFNA(VLOOKUP(SPECIES!AD157,Sheet1!$B$9:$C$13,2,FALSE),0)*$I134</f>
        <v>#VALUE!</v>
      </c>
      <c r="W134" s="8" t="e">
        <f>_xlfn.IFNA(VLOOKUP(SPECIES!AE157,Sheet1!$B$9:$C$13,2,FALSE),0)*$I134</f>
        <v>#VALUE!</v>
      </c>
      <c r="X134" s="8" t="e">
        <f>_xlfn.IFNA(VLOOKUP(SPECIES!AF157,Sheet1!$B$9:$C$13,2,FALSE),0)*$I134</f>
        <v>#VALUE!</v>
      </c>
      <c r="Y134" s="8" t="e">
        <f>_xlfn.IFNA(VLOOKUP(SPECIES!AG157,Sheet1!$B$9:$C$13,2,FALSE),0)*$I134</f>
        <v>#VALUE!</v>
      </c>
      <c r="Z134" s="8" t="e">
        <f>_xlfn.IFNA(VLOOKUP(SPECIES!AH157,Sheet1!$B$9:$C$13,2,FALSE),0)*$I134</f>
        <v>#VALUE!</v>
      </c>
      <c r="AA134" s="8" t="e">
        <f>_xlfn.IFNA(VLOOKUP(SPECIES!AI157,Sheet1!$B$9:$C$13,2,FALSE),0)*$I134</f>
        <v>#VALUE!</v>
      </c>
      <c r="AB134" s="8" t="e">
        <f>_xlfn.IFNA(VLOOKUP(SPECIES!AJ157,Sheet1!$B$9:$C$13,2,FALSE),0)*$I134</f>
        <v>#VALUE!</v>
      </c>
      <c r="AC134" s="8" t="e">
        <f>_xlfn.IFNA(VLOOKUP(SPECIES!AK157,Sheet1!$B$9:$C$13,2,FALSE),0)*$I134</f>
        <v>#VALUE!</v>
      </c>
      <c r="AD134" s="8" t="e">
        <f>_xlfn.IFNA(VLOOKUP(SPECIES!AL157,Sheet1!$B$9:$C$13,2,FALSE),0)*$I134</f>
        <v>#VALUE!</v>
      </c>
      <c r="AE134" s="8" t="e">
        <f>_xlfn.IFNA(VLOOKUP(SPECIES!AM157,Sheet1!$B$9:$C$13,2,FALSE),0)*$I134</f>
        <v>#VALUE!</v>
      </c>
      <c r="AF134" s="8" t="e">
        <f>_xlfn.IFNA(VLOOKUP(SPECIES!AN157,Sheet1!$B$9:$C$13,2,FALSE),0)*$I134</f>
        <v>#VALUE!</v>
      </c>
      <c r="AG134" s="8" t="e">
        <f>_xlfn.IFNA(VLOOKUP(SPECIES!AO157,Sheet1!$B$9:$C$13,2,FALSE),0)*$I134</f>
        <v>#VALUE!</v>
      </c>
      <c r="AH134" s="8" t="e">
        <f>_xlfn.IFNA(VLOOKUP(SPECIES!AP157,Sheet1!$B$9:$C$13,2,FALSE),0)*$I134</f>
        <v>#VALUE!</v>
      </c>
      <c r="AI134" s="8" t="e">
        <f>_xlfn.IFNA(VLOOKUP(SPECIES!AQ157,Sheet1!$B$9:$C$13,2,FALSE),0)*$I134</f>
        <v>#VALUE!</v>
      </c>
      <c r="AJ134" s="8" t="e">
        <f>_xlfn.IFNA(VLOOKUP(SPECIES!AR157,Sheet1!$B$9:$C$13,2,FALSE),0)*$I134</f>
        <v>#VALUE!</v>
      </c>
      <c r="AK134" s="8" t="e">
        <f>_xlfn.IFNA(VLOOKUP(SPECIES!AS157,Sheet1!$B$9:$C$13,2,FALSE),0)*$I134</f>
        <v>#VALUE!</v>
      </c>
      <c r="AL134" s="8" t="e">
        <f>_xlfn.IFNA(VLOOKUP(SPECIES!AT157,Sheet1!$B$9:$C$13,2,FALSE),0)*$I134</f>
        <v>#VALUE!</v>
      </c>
      <c r="AM134" s="8" t="e">
        <f>_xlfn.IFNA(VLOOKUP(SPECIES!AU157,Sheet1!$B$9:$C$13,2,FALSE),0)*$I134</f>
        <v>#VALUE!</v>
      </c>
      <c r="AN134" s="8" t="e">
        <f>_xlfn.IFNA(VLOOKUP(SPECIES!AV157,Sheet1!$B$9:$C$13,2,FALSE),0)*$I134</f>
        <v>#VALUE!</v>
      </c>
      <c r="AO134" s="8" t="e">
        <f>_xlfn.IFNA(VLOOKUP(SPECIES!AW157,Sheet1!$B$9:$C$13,2,FALSE),0)*$I134</f>
        <v>#VALUE!</v>
      </c>
      <c r="AP134" s="8" t="e">
        <f>_xlfn.IFNA(VLOOKUP(SPECIES!AX157,Sheet1!$B$9:$C$13,2,FALSE),0)*$I134</f>
        <v>#VALUE!</v>
      </c>
      <c r="AQ134" s="8" t="e">
        <f>_xlfn.IFNA(VLOOKUP(SPECIES!AY157,Sheet1!$B$9:$C$13,2,FALSE),0)*$I134</f>
        <v>#VALUE!</v>
      </c>
      <c r="AR134" s="8" t="e">
        <f>_xlfn.IFNA(VLOOKUP(SPECIES!AZ157,Sheet1!$B$9:$C$13,2,FALSE),0)*$I134</f>
        <v>#VALUE!</v>
      </c>
      <c r="AS134" s="8" t="e">
        <f>_xlfn.IFNA(VLOOKUP(SPECIES!BA157,Sheet1!$B$9:$C$13,2,FALSE),0)*$I134</f>
        <v>#VALUE!</v>
      </c>
      <c r="AT134" s="8" t="e">
        <f>_xlfn.IFNA(VLOOKUP(SPECIES!BB157,Sheet1!$B$9:$C$13,2,FALSE),0)*$I134</f>
        <v>#VALUE!</v>
      </c>
      <c r="AU134" s="8" t="e">
        <f>_xlfn.IFNA(VLOOKUP(SPECIES!BC157,Sheet1!$B$9:$C$13,2,FALSE),0)*$I134</f>
        <v>#VALUE!</v>
      </c>
      <c r="AV134" s="8" t="e">
        <f>_xlfn.IFNA(VLOOKUP(SPECIES!BD157,Sheet1!$B$9:$C$13,2,FALSE),0)*$I134</f>
        <v>#VALUE!</v>
      </c>
      <c r="AW134" s="8" t="e">
        <f>_xlfn.IFNA(VLOOKUP(SPECIES!BE157,Sheet1!$B$9:$C$13,2,FALSE),0)*$I134</f>
        <v>#VALUE!</v>
      </c>
      <c r="AX134" s="8" t="e">
        <f>_xlfn.IFNA(VLOOKUP(SPECIES!BF157,Sheet1!$B$9:$C$13,2,FALSE),0)*$I134</f>
        <v>#VALUE!</v>
      </c>
      <c r="AY134" s="8" t="e">
        <f>_xlfn.IFNA(VLOOKUP(SPECIES!BG157,Sheet1!$B$9:$C$13,2,FALSE),0)*$I134</f>
        <v>#VALUE!</v>
      </c>
      <c r="AZ134" s="8" t="e">
        <f>_xlfn.IFNA(VLOOKUP(SPECIES!BH157,Sheet1!$B$9:$C$13,2,FALSE),0)*$I134</f>
        <v>#VALUE!</v>
      </c>
      <c r="BA134" s="8" t="e">
        <f>_xlfn.IFNA(VLOOKUP(SPECIES!BI157,Sheet1!$B$9:$C$13,2,FALSE),0)*$I134</f>
        <v>#VALUE!</v>
      </c>
      <c r="BB134" s="8" t="e">
        <f>_xlfn.IFNA(VLOOKUP(SPECIES!BJ157,Sheet1!$B$9:$C$13,2,FALSE),0)*$I134</f>
        <v>#VALUE!</v>
      </c>
      <c r="BC134" s="8" t="e">
        <f>_xlfn.IFNA(VLOOKUP(SPECIES!BK157,Sheet1!$B$9:$C$13,2,FALSE),0)*$I134</f>
        <v>#VALUE!</v>
      </c>
      <c r="BD134" s="8" t="e">
        <f>_xlfn.IFNA(VLOOKUP(SPECIES!BL157,Sheet1!$B$9:$C$13,2,FALSE),0)*$I134</f>
        <v>#VALUE!</v>
      </c>
      <c r="BE134" s="8" t="e">
        <f>_xlfn.IFNA(VLOOKUP(SPECIES!BM157,Sheet1!$B$9:$C$13,2,FALSE),0)*$I134</f>
        <v>#VALUE!</v>
      </c>
      <c r="BF134" s="8" t="e">
        <f>_xlfn.IFNA(VLOOKUP(SPECIES!BN157,Sheet1!$B$9:$C$13,2,FALSE),0)*$I134</f>
        <v>#VALUE!</v>
      </c>
      <c r="BG134" s="89" t="e">
        <f>_xlfn.IFNA(VLOOKUP(SPECIES!BO157,Sheet1!$B$9:$C$13,2,FALSE),0)*$I134</f>
        <v>#VALUE!</v>
      </c>
    </row>
    <row r="135" spans="8:59">
      <c r="H135" s="130"/>
      <c r="I135" s="89" t="str">
        <f>IF(SPECIES!C158="x",9,IF(SPECIES!D158="x",3,IF(SPECIES!E158="x",1,"")))</f>
        <v/>
      </c>
      <c r="J135" s="88" t="e">
        <f>_xlfn.IFNA(VLOOKUP(SPECIES!R158,Sheet1!$B$9:$C$13,2,FALSE),0)*$I135</f>
        <v>#VALUE!</v>
      </c>
      <c r="K135" s="8" t="e">
        <f>_xlfn.IFNA(VLOOKUP(SPECIES!S158,Sheet1!$B$9:$C$13,2,FALSE),0)*$I135</f>
        <v>#VALUE!</v>
      </c>
      <c r="L135" s="8" t="e">
        <f>_xlfn.IFNA(VLOOKUP(SPECIES!T158,Sheet1!$B$9:$C$13,2,FALSE),0)*$I135</f>
        <v>#VALUE!</v>
      </c>
      <c r="M135" s="8" t="e">
        <f>_xlfn.IFNA(VLOOKUP(SPECIES!U158,Sheet1!$B$9:$C$13,2,FALSE),0)*$I135</f>
        <v>#VALUE!</v>
      </c>
      <c r="N135" s="8" t="e">
        <f>_xlfn.IFNA(VLOOKUP(SPECIES!V158,Sheet1!$B$9:$C$13,2,FALSE),0)*$I135</f>
        <v>#VALUE!</v>
      </c>
      <c r="O135" s="8" t="e">
        <f>_xlfn.IFNA(VLOOKUP(SPECIES!W158,Sheet1!$B$9:$C$13,2,FALSE),0)*$I135</f>
        <v>#VALUE!</v>
      </c>
      <c r="P135" s="8" t="e">
        <f>_xlfn.IFNA(VLOOKUP(SPECIES!X158,Sheet1!$B$9:$C$13,2,FALSE),0)*$I135</f>
        <v>#VALUE!</v>
      </c>
      <c r="Q135" s="8" t="e">
        <f>_xlfn.IFNA(VLOOKUP(SPECIES!Y158,Sheet1!$B$9:$C$13,2,FALSE),0)*$I135</f>
        <v>#VALUE!</v>
      </c>
      <c r="R135" s="8" t="e">
        <f>_xlfn.IFNA(VLOOKUP(SPECIES!Z158,Sheet1!$B$9:$C$13,2,FALSE),0)*$I135</f>
        <v>#VALUE!</v>
      </c>
      <c r="S135" s="8" t="e">
        <f>_xlfn.IFNA(VLOOKUP(SPECIES!AA158,Sheet1!$B$9:$C$13,2,FALSE),0)*$I135</f>
        <v>#VALUE!</v>
      </c>
      <c r="T135" s="8" t="e">
        <f>_xlfn.IFNA(VLOOKUP(SPECIES!AB158,Sheet1!$B$9:$C$13,2,FALSE),0)*$I135</f>
        <v>#VALUE!</v>
      </c>
      <c r="U135" s="8" t="e">
        <f>_xlfn.IFNA(VLOOKUP(SPECIES!AC158,Sheet1!$B$9:$C$13,2,FALSE),0)*$I135</f>
        <v>#VALUE!</v>
      </c>
      <c r="V135" s="8" t="e">
        <f>_xlfn.IFNA(VLOOKUP(SPECIES!AD158,Sheet1!$B$9:$C$13,2,FALSE),0)*$I135</f>
        <v>#VALUE!</v>
      </c>
      <c r="W135" s="8" t="e">
        <f>_xlfn.IFNA(VLOOKUP(SPECIES!AE158,Sheet1!$B$9:$C$13,2,FALSE),0)*$I135</f>
        <v>#VALUE!</v>
      </c>
      <c r="X135" s="8" t="e">
        <f>_xlfn.IFNA(VLOOKUP(SPECIES!AF158,Sheet1!$B$9:$C$13,2,FALSE),0)*$I135</f>
        <v>#VALUE!</v>
      </c>
      <c r="Y135" s="8" t="e">
        <f>_xlfn.IFNA(VLOOKUP(SPECIES!AG158,Sheet1!$B$9:$C$13,2,FALSE),0)*$I135</f>
        <v>#VALUE!</v>
      </c>
      <c r="Z135" s="8" t="e">
        <f>_xlfn.IFNA(VLOOKUP(SPECIES!AH158,Sheet1!$B$9:$C$13,2,FALSE),0)*$I135</f>
        <v>#VALUE!</v>
      </c>
      <c r="AA135" s="8" t="e">
        <f>_xlfn.IFNA(VLOOKUP(SPECIES!AI158,Sheet1!$B$9:$C$13,2,FALSE),0)*$I135</f>
        <v>#VALUE!</v>
      </c>
      <c r="AB135" s="8" t="e">
        <f>_xlfn.IFNA(VLOOKUP(SPECIES!AJ158,Sheet1!$B$9:$C$13,2,FALSE),0)*$I135</f>
        <v>#VALUE!</v>
      </c>
      <c r="AC135" s="8" t="e">
        <f>_xlfn.IFNA(VLOOKUP(SPECIES!AK158,Sheet1!$B$9:$C$13,2,FALSE),0)*$I135</f>
        <v>#VALUE!</v>
      </c>
      <c r="AD135" s="8" t="e">
        <f>_xlfn.IFNA(VLOOKUP(SPECIES!AL158,Sheet1!$B$9:$C$13,2,FALSE),0)*$I135</f>
        <v>#VALUE!</v>
      </c>
      <c r="AE135" s="8" t="e">
        <f>_xlfn.IFNA(VLOOKUP(SPECIES!AM158,Sheet1!$B$9:$C$13,2,FALSE),0)*$I135</f>
        <v>#VALUE!</v>
      </c>
      <c r="AF135" s="8" t="e">
        <f>_xlfn.IFNA(VLOOKUP(SPECIES!AN158,Sheet1!$B$9:$C$13,2,FALSE),0)*$I135</f>
        <v>#VALUE!</v>
      </c>
      <c r="AG135" s="8" t="e">
        <f>_xlfn.IFNA(VLOOKUP(SPECIES!AO158,Sheet1!$B$9:$C$13,2,FALSE),0)*$I135</f>
        <v>#VALUE!</v>
      </c>
      <c r="AH135" s="8" t="e">
        <f>_xlfn.IFNA(VLOOKUP(SPECIES!AP158,Sheet1!$B$9:$C$13,2,FALSE),0)*$I135</f>
        <v>#VALUE!</v>
      </c>
      <c r="AI135" s="8" t="e">
        <f>_xlfn.IFNA(VLOOKUP(SPECIES!AQ158,Sheet1!$B$9:$C$13,2,FALSE),0)*$I135</f>
        <v>#VALUE!</v>
      </c>
      <c r="AJ135" s="8" t="e">
        <f>_xlfn.IFNA(VLOOKUP(SPECIES!AR158,Sheet1!$B$9:$C$13,2,FALSE),0)*$I135</f>
        <v>#VALUE!</v>
      </c>
      <c r="AK135" s="8" t="e">
        <f>_xlfn.IFNA(VLOOKUP(SPECIES!AS158,Sheet1!$B$9:$C$13,2,FALSE),0)*$I135</f>
        <v>#VALUE!</v>
      </c>
      <c r="AL135" s="8" t="e">
        <f>_xlfn.IFNA(VLOOKUP(SPECIES!AT158,Sheet1!$B$9:$C$13,2,FALSE),0)*$I135</f>
        <v>#VALUE!</v>
      </c>
      <c r="AM135" s="8" t="e">
        <f>_xlfn.IFNA(VLOOKUP(SPECIES!AU158,Sheet1!$B$9:$C$13,2,FALSE),0)*$I135</f>
        <v>#VALUE!</v>
      </c>
      <c r="AN135" s="8" t="e">
        <f>_xlfn.IFNA(VLOOKUP(SPECIES!AV158,Sheet1!$B$9:$C$13,2,FALSE),0)*$I135</f>
        <v>#VALUE!</v>
      </c>
      <c r="AO135" s="8" t="e">
        <f>_xlfn.IFNA(VLOOKUP(SPECIES!AW158,Sheet1!$B$9:$C$13,2,FALSE),0)*$I135</f>
        <v>#VALUE!</v>
      </c>
      <c r="AP135" s="8" t="e">
        <f>_xlfn.IFNA(VLOOKUP(SPECIES!AX158,Sheet1!$B$9:$C$13,2,FALSE),0)*$I135</f>
        <v>#VALUE!</v>
      </c>
      <c r="AQ135" s="8" t="e">
        <f>_xlfn.IFNA(VLOOKUP(SPECIES!AY158,Sheet1!$B$9:$C$13,2,FALSE),0)*$I135</f>
        <v>#VALUE!</v>
      </c>
      <c r="AR135" s="8" t="e">
        <f>_xlfn.IFNA(VLOOKUP(SPECIES!AZ158,Sheet1!$B$9:$C$13,2,FALSE),0)*$I135</f>
        <v>#VALUE!</v>
      </c>
      <c r="AS135" s="8" t="e">
        <f>_xlfn.IFNA(VLOOKUP(SPECIES!BA158,Sheet1!$B$9:$C$13,2,FALSE),0)*$I135</f>
        <v>#VALUE!</v>
      </c>
      <c r="AT135" s="8" t="e">
        <f>_xlfn.IFNA(VLOOKUP(SPECIES!BB158,Sheet1!$B$9:$C$13,2,FALSE),0)*$I135</f>
        <v>#VALUE!</v>
      </c>
      <c r="AU135" s="8" t="e">
        <f>_xlfn.IFNA(VLOOKUP(SPECIES!BC158,Sheet1!$B$9:$C$13,2,FALSE),0)*$I135</f>
        <v>#VALUE!</v>
      </c>
      <c r="AV135" s="8" t="e">
        <f>_xlfn.IFNA(VLOOKUP(SPECIES!BD158,Sheet1!$B$9:$C$13,2,FALSE),0)*$I135</f>
        <v>#VALUE!</v>
      </c>
      <c r="AW135" s="8" t="e">
        <f>_xlfn.IFNA(VLOOKUP(SPECIES!BE158,Sheet1!$B$9:$C$13,2,FALSE),0)*$I135</f>
        <v>#VALUE!</v>
      </c>
      <c r="AX135" s="8" t="e">
        <f>_xlfn.IFNA(VLOOKUP(SPECIES!BF158,Sheet1!$B$9:$C$13,2,FALSE),0)*$I135</f>
        <v>#VALUE!</v>
      </c>
      <c r="AY135" s="8" t="e">
        <f>_xlfn.IFNA(VLOOKUP(SPECIES!BG158,Sheet1!$B$9:$C$13,2,FALSE),0)*$I135</f>
        <v>#VALUE!</v>
      </c>
      <c r="AZ135" s="8" t="e">
        <f>_xlfn.IFNA(VLOOKUP(SPECIES!BH158,Sheet1!$B$9:$C$13,2,FALSE),0)*$I135</f>
        <v>#VALUE!</v>
      </c>
      <c r="BA135" s="8" t="e">
        <f>_xlfn.IFNA(VLOOKUP(SPECIES!BI158,Sheet1!$B$9:$C$13,2,FALSE),0)*$I135</f>
        <v>#VALUE!</v>
      </c>
      <c r="BB135" s="8" t="e">
        <f>_xlfn.IFNA(VLOOKUP(SPECIES!BJ158,Sheet1!$B$9:$C$13,2,FALSE),0)*$I135</f>
        <v>#VALUE!</v>
      </c>
      <c r="BC135" s="8" t="e">
        <f>_xlfn.IFNA(VLOOKUP(SPECIES!BK158,Sheet1!$B$9:$C$13,2,FALSE),0)*$I135</f>
        <v>#VALUE!</v>
      </c>
      <c r="BD135" s="8" t="e">
        <f>_xlfn.IFNA(VLOOKUP(SPECIES!BL158,Sheet1!$B$9:$C$13,2,FALSE),0)*$I135</f>
        <v>#VALUE!</v>
      </c>
      <c r="BE135" s="8" t="e">
        <f>_xlfn.IFNA(VLOOKUP(SPECIES!BM158,Sheet1!$B$9:$C$13,2,FALSE),0)*$I135</f>
        <v>#VALUE!</v>
      </c>
      <c r="BF135" s="8" t="e">
        <f>_xlfn.IFNA(VLOOKUP(SPECIES!BN158,Sheet1!$B$9:$C$13,2,FALSE),0)*$I135</f>
        <v>#VALUE!</v>
      </c>
      <c r="BG135" s="89" t="e">
        <f>_xlfn.IFNA(VLOOKUP(SPECIES!BO158,Sheet1!$B$9:$C$13,2,FALSE),0)*$I135</f>
        <v>#VALUE!</v>
      </c>
    </row>
    <row r="136" spans="8:59">
      <c r="H136" s="130"/>
      <c r="I136" s="89" t="str">
        <f>IF(SPECIES!C159="x",9,IF(SPECIES!D159="x",3,IF(SPECIES!E159="x",1,"")))</f>
        <v/>
      </c>
      <c r="J136" s="88" t="e">
        <f>_xlfn.IFNA(VLOOKUP(SPECIES!R159,Sheet1!$B$9:$C$13,2,FALSE),0)*$I136</f>
        <v>#VALUE!</v>
      </c>
      <c r="K136" s="8" t="e">
        <f>_xlfn.IFNA(VLOOKUP(SPECIES!S159,Sheet1!$B$9:$C$13,2,FALSE),0)*$I136</f>
        <v>#VALUE!</v>
      </c>
      <c r="L136" s="8" t="e">
        <f>_xlfn.IFNA(VLOOKUP(SPECIES!T159,Sheet1!$B$9:$C$13,2,FALSE),0)*$I136</f>
        <v>#VALUE!</v>
      </c>
      <c r="M136" s="8" t="e">
        <f>_xlfn.IFNA(VLOOKUP(SPECIES!U159,Sheet1!$B$9:$C$13,2,FALSE),0)*$I136</f>
        <v>#VALUE!</v>
      </c>
      <c r="N136" s="8" t="e">
        <f>_xlfn.IFNA(VLOOKUP(SPECIES!V159,Sheet1!$B$9:$C$13,2,FALSE),0)*$I136</f>
        <v>#VALUE!</v>
      </c>
      <c r="O136" s="8" t="e">
        <f>_xlfn.IFNA(VLOOKUP(SPECIES!W159,Sheet1!$B$9:$C$13,2,FALSE),0)*$I136</f>
        <v>#VALUE!</v>
      </c>
      <c r="P136" s="8" t="e">
        <f>_xlfn.IFNA(VLOOKUP(SPECIES!X159,Sheet1!$B$9:$C$13,2,FALSE),0)*$I136</f>
        <v>#VALUE!</v>
      </c>
      <c r="Q136" s="8" t="e">
        <f>_xlfn.IFNA(VLOOKUP(SPECIES!Y159,Sheet1!$B$9:$C$13,2,FALSE),0)*$I136</f>
        <v>#VALUE!</v>
      </c>
      <c r="R136" s="8" t="e">
        <f>_xlfn.IFNA(VLOOKUP(SPECIES!Z159,Sheet1!$B$9:$C$13,2,FALSE),0)*$I136</f>
        <v>#VALUE!</v>
      </c>
      <c r="S136" s="8" t="e">
        <f>_xlfn.IFNA(VLOOKUP(SPECIES!AA159,Sheet1!$B$9:$C$13,2,FALSE),0)*$I136</f>
        <v>#VALUE!</v>
      </c>
      <c r="T136" s="8" t="e">
        <f>_xlfn.IFNA(VLOOKUP(SPECIES!AB159,Sheet1!$B$9:$C$13,2,FALSE),0)*$I136</f>
        <v>#VALUE!</v>
      </c>
      <c r="U136" s="8" t="e">
        <f>_xlfn.IFNA(VLOOKUP(SPECIES!AC159,Sheet1!$B$9:$C$13,2,FALSE),0)*$I136</f>
        <v>#VALUE!</v>
      </c>
      <c r="V136" s="8" t="e">
        <f>_xlfn.IFNA(VLOOKUP(SPECIES!AD159,Sheet1!$B$9:$C$13,2,FALSE),0)*$I136</f>
        <v>#VALUE!</v>
      </c>
      <c r="W136" s="8" t="e">
        <f>_xlfn.IFNA(VLOOKUP(SPECIES!AE159,Sheet1!$B$9:$C$13,2,FALSE),0)*$I136</f>
        <v>#VALUE!</v>
      </c>
      <c r="X136" s="8" t="e">
        <f>_xlfn.IFNA(VLOOKUP(SPECIES!AF159,Sheet1!$B$9:$C$13,2,FALSE),0)*$I136</f>
        <v>#VALUE!</v>
      </c>
      <c r="Y136" s="8" t="e">
        <f>_xlfn.IFNA(VLOOKUP(SPECIES!AG159,Sheet1!$B$9:$C$13,2,FALSE),0)*$I136</f>
        <v>#VALUE!</v>
      </c>
      <c r="Z136" s="8" t="e">
        <f>_xlfn.IFNA(VLOOKUP(SPECIES!AH159,Sheet1!$B$9:$C$13,2,FALSE),0)*$I136</f>
        <v>#VALUE!</v>
      </c>
      <c r="AA136" s="8" t="e">
        <f>_xlfn.IFNA(VLOOKUP(SPECIES!AI159,Sheet1!$B$9:$C$13,2,FALSE),0)*$I136</f>
        <v>#VALUE!</v>
      </c>
      <c r="AB136" s="8" t="e">
        <f>_xlfn.IFNA(VLOOKUP(SPECIES!AJ159,Sheet1!$B$9:$C$13,2,FALSE),0)*$I136</f>
        <v>#VALUE!</v>
      </c>
      <c r="AC136" s="8" t="e">
        <f>_xlfn.IFNA(VLOOKUP(SPECIES!AK159,Sheet1!$B$9:$C$13,2,FALSE),0)*$I136</f>
        <v>#VALUE!</v>
      </c>
      <c r="AD136" s="8" t="e">
        <f>_xlfn.IFNA(VLOOKUP(SPECIES!AL159,Sheet1!$B$9:$C$13,2,FALSE),0)*$I136</f>
        <v>#VALUE!</v>
      </c>
      <c r="AE136" s="8" t="e">
        <f>_xlfn.IFNA(VLOOKUP(SPECIES!AM159,Sheet1!$B$9:$C$13,2,FALSE),0)*$I136</f>
        <v>#VALUE!</v>
      </c>
      <c r="AF136" s="8" t="e">
        <f>_xlfn.IFNA(VLOOKUP(SPECIES!AN159,Sheet1!$B$9:$C$13,2,FALSE),0)*$I136</f>
        <v>#VALUE!</v>
      </c>
      <c r="AG136" s="8" t="e">
        <f>_xlfn.IFNA(VLOOKUP(SPECIES!AO159,Sheet1!$B$9:$C$13,2,FALSE),0)*$I136</f>
        <v>#VALUE!</v>
      </c>
      <c r="AH136" s="8" t="e">
        <f>_xlfn.IFNA(VLOOKUP(SPECIES!AP159,Sheet1!$B$9:$C$13,2,FALSE),0)*$I136</f>
        <v>#VALUE!</v>
      </c>
      <c r="AI136" s="8" t="e">
        <f>_xlfn.IFNA(VLOOKUP(SPECIES!AQ159,Sheet1!$B$9:$C$13,2,FALSE),0)*$I136</f>
        <v>#VALUE!</v>
      </c>
      <c r="AJ136" s="8" t="e">
        <f>_xlfn.IFNA(VLOOKUP(SPECIES!AR159,Sheet1!$B$9:$C$13,2,FALSE),0)*$I136</f>
        <v>#VALUE!</v>
      </c>
      <c r="AK136" s="8" t="e">
        <f>_xlfn.IFNA(VLOOKUP(SPECIES!AS159,Sheet1!$B$9:$C$13,2,FALSE),0)*$I136</f>
        <v>#VALUE!</v>
      </c>
      <c r="AL136" s="8" t="e">
        <f>_xlfn.IFNA(VLOOKUP(SPECIES!AT159,Sheet1!$B$9:$C$13,2,FALSE),0)*$I136</f>
        <v>#VALUE!</v>
      </c>
      <c r="AM136" s="8" t="e">
        <f>_xlfn.IFNA(VLOOKUP(SPECIES!AU159,Sheet1!$B$9:$C$13,2,FALSE),0)*$I136</f>
        <v>#VALUE!</v>
      </c>
      <c r="AN136" s="8" t="e">
        <f>_xlfn.IFNA(VLOOKUP(SPECIES!AV159,Sheet1!$B$9:$C$13,2,FALSE),0)*$I136</f>
        <v>#VALUE!</v>
      </c>
      <c r="AO136" s="8" t="e">
        <f>_xlfn.IFNA(VLOOKUP(SPECIES!AW159,Sheet1!$B$9:$C$13,2,FALSE),0)*$I136</f>
        <v>#VALUE!</v>
      </c>
      <c r="AP136" s="8" t="e">
        <f>_xlfn.IFNA(VLOOKUP(SPECIES!AX159,Sheet1!$B$9:$C$13,2,FALSE),0)*$I136</f>
        <v>#VALUE!</v>
      </c>
      <c r="AQ136" s="8" t="e">
        <f>_xlfn.IFNA(VLOOKUP(SPECIES!AY159,Sheet1!$B$9:$C$13,2,FALSE),0)*$I136</f>
        <v>#VALUE!</v>
      </c>
      <c r="AR136" s="8" t="e">
        <f>_xlfn.IFNA(VLOOKUP(SPECIES!AZ159,Sheet1!$B$9:$C$13,2,FALSE),0)*$I136</f>
        <v>#VALUE!</v>
      </c>
      <c r="AS136" s="8" t="e">
        <f>_xlfn.IFNA(VLOOKUP(SPECIES!BA159,Sheet1!$B$9:$C$13,2,FALSE),0)*$I136</f>
        <v>#VALUE!</v>
      </c>
      <c r="AT136" s="8" t="e">
        <f>_xlfn.IFNA(VLOOKUP(SPECIES!BB159,Sheet1!$B$9:$C$13,2,FALSE),0)*$I136</f>
        <v>#VALUE!</v>
      </c>
      <c r="AU136" s="8" t="e">
        <f>_xlfn.IFNA(VLOOKUP(SPECIES!BC159,Sheet1!$B$9:$C$13,2,FALSE),0)*$I136</f>
        <v>#VALUE!</v>
      </c>
      <c r="AV136" s="8" t="e">
        <f>_xlfn.IFNA(VLOOKUP(SPECIES!BD159,Sheet1!$B$9:$C$13,2,FALSE),0)*$I136</f>
        <v>#VALUE!</v>
      </c>
      <c r="AW136" s="8" t="e">
        <f>_xlfn.IFNA(VLOOKUP(SPECIES!BE159,Sheet1!$B$9:$C$13,2,FALSE),0)*$I136</f>
        <v>#VALUE!</v>
      </c>
      <c r="AX136" s="8" t="e">
        <f>_xlfn.IFNA(VLOOKUP(SPECIES!BF159,Sheet1!$B$9:$C$13,2,FALSE),0)*$I136</f>
        <v>#VALUE!</v>
      </c>
      <c r="AY136" s="8" t="e">
        <f>_xlfn.IFNA(VLOOKUP(SPECIES!BG159,Sheet1!$B$9:$C$13,2,FALSE),0)*$I136</f>
        <v>#VALUE!</v>
      </c>
      <c r="AZ136" s="8" t="e">
        <f>_xlfn.IFNA(VLOOKUP(SPECIES!BH159,Sheet1!$B$9:$C$13,2,FALSE),0)*$I136</f>
        <v>#VALUE!</v>
      </c>
      <c r="BA136" s="8" t="e">
        <f>_xlfn.IFNA(VLOOKUP(SPECIES!BI159,Sheet1!$B$9:$C$13,2,FALSE),0)*$I136</f>
        <v>#VALUE!</v>
      </c>
      <c r="BB136" s="8" t="e">
        <f>_xlfn.IFNA(VLOOKUP(SPECIES!BJ159,Sheet1!$B$9:$C$13,2,FALSE),0)*$I136</f>
        <v>#VALUE!</v>
      </c>
      <c r="BC136" s="8" t="e">
        <f>_xlfn.IFNA(VLOOKUP(SPECIES!BK159,Sheet1!$B$9:$C$13,2,FALSE),0)*$I136</f>
        <v>#VALUE!</v>
      </c>
      <c r="BD136" s="8" t="e">
        <f>_xlfn.IFNA(VLOOKUP(SPECIES!BL159,Sheet1!$B$9:$C$13,2,FALSE),0)*$I136</f>
        <v>#VALUE!</v>
      </c>
      <c r="BE136" s="8" t="e">
        <f>_xlfn.IFNA(VLOOKUP(SPECIES!BM159,Sheet1!$B$9:$C$13,2,FALSE),0)*$I136</f>
        <v>#VALUE!</v>
      </c>
      <c r="BF136" s="8" t="e">
        <f>_xlfn.IFNA(VLOOKUP(SPECIES!BN159,Sheet1!$B$9:$C$13,2,FALSE),0)*$I136</f>
        <v>#VALUE!</v>
      </c>
      <c r="BG136" s="89" t="e">
        <f>_xlfn.IFNA(VLOOKUP(SPECIES!BO159,Sheet1!$B$9:$C$13,2,FALSE),0)*$I136</f>
        <v>#VALUE!</v>
      </c>
    </row>
    <row r="137" spans="8:59">
      <c r="H137" s="130"/>
      <c r="I137" s="89" t="str">
        <f>IF(SPECIES!C160="x",9,IF(SPECIES!D160="x",3,IF(SPECIES!E160="x",1,"")))</f>
        <v/>
      </c>
      <c r="J137" s="88" t="e">
        <f>_xlfn.IFNA(VLOOKUP(SPECIES!R160,Sheet1!$B$9:$C$13,2,FALSE),0)*$I137</f>
        <v>#VALUE!</v>
      </c>
      <c r="K137" s="8" t="e">
        <f>_xlfn.IFNA(VLOOKUP(SPECIES!S160,Sheet1!$B$9:$C$13,2,FALSE),0)*$I137</f>
        <v>#VALUE!</v>
      </c>
      <c r="L137" s="8" t="e">
        <f>_xlfn.IFNA(VLOOKUP(SPECIES!T160,Sheet1!$B$9:$C$13,2,FALSE),0)*$I137</f>
        <v>#VALUE!</v>
      </c>
      <c r="M137" s="8" t="e">
        <f>_xlfn.IFNA(VLOOKUP(SPECIES!U160,Sheet1!$B$9:$C$13,2,FALSE),0)*$I137</f>
        <v>#VALUE!</v>
      </c>
      <c r="N137" s="8" t="e">
        <f>_xlfn.IFNA(VLOOKUP(SPECIES!V160,Sheet1!$B$9:$C$13,2,FALSE),0)*$I137</f>
        <v>#VALUE!</v>
      </c>
      <c r="O137" s="8" t="e">
        <f>_xlfn.IFNA(VLOOKUP(SPECIES!W160,Sheet1!$B$9:$C$13,2,FALSE),0)*$I137</f>
        <v>#VALUE!</v>
      </c>
      <c r="P137" s="8" t="e">
        <f>_xlfn.IFNA(VLOOKUP(SPECIES!X160,Sheet1!$B$9:$C$13,2,FALSE),0)*$I137</f>
        <v>#VALUE!</v>
      </c>
      <c r="Q137" s="8" t="e">
        <f>_xlfn.IFNA(VLOOKUP(SPECIES!Y160,Sheet1!$B$9:$C$13,2,FALSE),0)*$I137</f>
        <v>#VALUE!</v>
      </c>
      <c r="R137" s="8" t="e">
        <f>_xlfn.IFNA(VLOOKUP(SPECIES!Z160,Sheet1!$B$9:$C$13,2,FALSE),0)*$I137</f>
        <v>#VALUE!</v>
      </c>
      <c r="S137" s="8" t="e">
        <f>_xlfn.IFNA(VLOOKUP(SPECIES!AA160,Sheet1!$B$9:$C$13,2,FALSE),0)*$I137</f>
        <v>#VALUE!</v>
      </c>
      <c r="T137" s="8" t="e">
        <f>_xlfn.IFNA(VLOOKUP(SPECIES!AB160,Sheet1!$B$9:$C$13,2,FALSE),0)*$I137</f>
        <v>#VALUE!</v>
      </c>
      <c r="U137" s="8" t="e">
        <f>_xlfn.IFNA(VLOOKUP(SPECIES!AC160,Sheet1!$B$9:$C$13,2,FALSE),0)*$I137</f>
        <v>#VALUE!</v>
      </c>
      <c r="V137" s="8" t="e">
        <f>_xlfn.IFNA(VLOOKUP(SPECIES!AD160,Sheet1!$B$9:$C$13,2,FALSE),0)*$I137</f>
        <v>#VALUE!</v>
      </c>
      <c r="W137" s="8" t="e">
        <f>_xlfn.IFNA(VLOOKUP(SPECIES!AE160,Sheet1!$B$9:$C$13,2,FALSE),0)*$I137</f>
        <v>#VALUE!</v>
      </c>
      <c r="X137" s="8" t="e">
        <f>_xlfn.IFNA(VLOOKUP(SPECIES!AF160,Sheet1!$B$9:$C$13,2,FALSE),0)*$I137</f>
        <v>#VALUE!</v>
      </c>
      <c r="Y137" s="8" t="e">
        <f>_xlfn.IFNA(VLOOKUP(SPECIES!AG160,Sheet1!$B$9:$C$13,2,FALSE),0)*$I137</f>
        <v>#VALUE!</v>
      </c>
      <c r="Z137" s="8" t="e">
        <f>_xlfn.IFNA(VLOOKUP(SPECIES!AH160,Sheet1!$B$9:$C$13,2,FALSE),0)*$I137</f>
        <v>#VALUE!</v>
      </c>
      <c r="AA137" s="8" t="e">
        <f>_xlfn.IFNA(VLOOKUP(SPECIES!AI160,Sheet1!$B$9:$C$13,2,FALSE),0)*$I137</f>
        <v>#VALUE!</v>
      </c>
      <c r="AB137" s="8" t="e">
        <f>_xlfn.IFNA(VLOOKUP(SPECIES!AJ160,Sheet1!$B$9:$C$13,2,FALSE),0)*$I137</f>
        <v>#VALUE!</v>
      </c>
      <c r="AC137" s="8" t="e">
        <f>_xlfn.IFNA(VLOOKUP(SPECIES!AK160,Sheet1!$B$9:$C$13,2,FALSE),0)*$I137</f>
        <v>#VALUE!</v>
      </c>
      <c r="AD137" s="8" t="e">
        <f>_xlfn.IFNA(VLOOKUP(SPECIES!AL160,Sheet1!$B$9:$C$13,2,FALSE),0)*$I137</f>
        <v>#VALUE!</v>
      </c>
      <c r="AE137" s="8" t="e">
        <f>_xlfn.IFNA(VLOOKUP(SPECIES!AM160,Sheet1!$B$9:$C$13,2,FALSE),0)*$I137</f>
        <v>#VALUE!</v>
      </c>
      <c r="AF137" s="8" t="e">
        <f>_xlfn.IFNA(VLOOKUP(SPECIES!AN160,Sheet1!$B$9:$C$13,2,FALSE),0)*$I137</f>
        <v>#VALUE!</v>
      </c>
      <c r="AG137" s="8" t="e">
        <f>_xlfn.IFNA(VLOOKUP(SPECIES!AO160,Sheet1!$B$9:$C$13,2,FALSE),0)*$I137</f>
        <v>#VALUE!</v>
      </c>
      <c r="AH137" s="8" t="e">
        <f>_xlfn.IFNA(VLOOKUP(SPECIES!AP160,Sheet1!$B$9:$C$13,2,FALSE),0)*$I137</f>
        <v>#VALUE!</v>
      </c>
      <c r="AI137" s="8" t="e">
        <f>_xlfn.IFNA(VLOOKUP(SPECIES!AQ160,Sheet1!$B$9:$C$13,2,FALSE),0)*$I137</f>
        <v>#VALUE!</v>
      </c>
      <c r="AJ137" s="8" t="e">
        <f>_xlfn.IFNA(VLOOKUP(SPECIES!AR160,Sheet1!$B$9:$C$13,2,FALSE),0)*$I137</f>
        <v>#VALUE!</v>
      </c>
      <c r="AK137" s="8" t="e">
        <f>_xlfn.IFNA(VLOOKUP(SPECIES!AS160,Sheet1!$B$9:$C$13,2,FALSE),0)*$I137</f>
        <v>#VALUE!</v>
      </c>
      <c r="AL137" s="8" t="e">
        <f>_xlfn.IFNA(VLOOKUP(SPECIES!AT160,Sheet1!$B$9:$C$13,2,FALSE),0)*$I137</f>
        <v>#VALUE!</v>
      </c>
      <c r="AM137" s="8" t="e">
        <f>_xlfn.IFNA(VLOOKUP(SPECIES!AU160,Sheet1!$B$9:$C$13,2,FALSE),0)*$I137</f>
        <v>#VALUE!</v>
      </c>
      <c r="AN137" s="8" t="e">
        <f>_xlfn.IFNA(VLOOKUP(SPECIES!AV160,Sheet1!$B$9:$C$13,2,FALSE),0)*$I137</f>
        <v>#VALUE!</v>
      </c>
      <c r="AO137" s="8" t="e">
        <f>_xlfn.IFNA(VLOOKUP(SPECIES!AW160,Sheet1!$B$9:$C$13,2,FALSE),0)*$I137</f>
        <v>#VALUE!</v>
      </c>
      <c r="AP137" s="8" t="e">
        <f>_xlfn.IFNA(VLOOKUP(SPECIES!AX160,Sheet1!$B$9:$C$13,2,FALSE),0)*$I137</f>
        <v>#VALUE!</v>
      </c>
      <c r="AQ137" s="8" t="e">
        <f>_xlfn.IFNA(VLOOKUP(SPECIES!AY160,Sheet1!$B$9:$C$13,2,FALSE),0)*$I137</f>
        <v>#VALUE!</v>
      </c>
      <c r="AR137" s="8" t="e">
        <f>_xlfn.IFNA(VLOOKUP(SPECIES!AZ160,Sheet1!$B$9:$C$13,2,FALSE),0)*$I137</f>
        <v>#VALUE!</v>
      </c>
      <c r="AS137" s="8" t="e">
        <f>_xlfn.IFNA(VLOOKUP(SPECIES!BA160,Sheet1!$B$9:$C$13,2,FALSE),0)*$I137</f>
        <v>#VALUE!</v>
      </c>
      <c r="AT137" s="8" t="e">
        <f>_xlfn.IFNA(VLOOKUP(SPECIES!BB160,Sheet1!$B$9:$C$13,2,FALSE),0)*$I137</f>
        <v>#VALUE!</v>
      </c>
      <c r="AU137" s="8" t="e">
        <f>_xlfn.IFNA(VLOOKUP(SPECIES!BC160,Sheet1!$B$9:$C$13,2,FALSE),0)*$I137</f>
        <v>#VALUE!</v>
      </c>
      <c r="AV137" s="8" t="e">
        <f>_xlfn.IFNA(VLOOKUP(SPECIES!BD160,Sheet1!$B$9:$C$13,2,FALSE),0)*$I137</f>
        <v>#VALUE!</v>
      </c>
      <c r="AW137" s="8" t="e">
        <f>_xlfn.IFNA(VLOOKUP(SPECIES!BE160,Sheet1!$B$9:$C$13,2,FALSE),0)*$I137</f>
        <v>#VALUE!</v>
      </c>
      <c r="AX137" s="8" t="e">
        <f>_xlfn.IFNA(VLOOKUP(SPECIES!BF160,Sheet1!$B$9:$C$13,2,FALSE),0)*$I137</f>
        <v>#VALUE!</v>
      </c>
      <c r="AY137" s="8" t="e">
        <f>_xlfn.IFNA(VLOOKUP(SPECIES!BG160,Sheet1!$B$9:$C$13,2,FALSE),0)*$I137</f>
        <v>#VALUE!</v>
      </c>
      <c r="AZ137" s="8" t="e">
        <f>_xlfn.IFNA(VLOOKUP(SPECIES!BH160,Sheet1!$B$9:$C$13,2,FALSE),0)*$I137</f>
        <v>#VALUE!</v>
      </c>
      <c r="BA137" s="8" t="e">
        <f>_xlfn.IFNA(VLOOKUP(SPECIES!BI160,Sheet1!$B$9:$C$13,2,FALSE),0)*$I137</f>
        <v>#VALUE!</v>
      </c>
      <c r="BB137" s="8" t="e">
        <f>_xlfn.IFNA(VLOOKUP(SPECIES!BJ160,Sheet1!$B$9:$C$13,2,FALSE),0)*$I137</f>
        <v>#VALUE!</v>
      </c>
      <c r="BC137" s="8" t="e">
        <f>_xlfn.IFNA(VLOOKUP(SPECIES!BK160,Sheet1!$B$9:$C$13,2,FALSE),0)*$I137</f>
        <v>#VALUE!</v>
      </c>
      <c r="BD137" s="8" t="e">
        <f>_xlfn.IFNA(VLOOKUP(SPECIES!BL160,Sheet1!$B$9:$C$13,2,FALSE),0)*$I137</f>
        <v>#VALUE!</v>
      </c>
      <c r="BE137" s="8" t="e">
        <f>_xlfn.IFNA(VLOOKUP(SPECIES!BM160,Sheet1!$B$9:$C$13,2,FALSE),0)*$I137</f>
        <v>#VALUE!</v>
      </c>
      <c r="BF137" s="8" t="e">
        <f>_xlfn.IFNA(VLOOKUP(SPECIES!BN160,Sheet1!$B$9:$C$13,2,FALSE),0)*$I137</f>
        <v>#VALUE!</v>
      </c>
      <c r="BG137" s="89" t="e">
        <f>_xlfn.IFNA(VLOOKUP(SPECIES!BO160,Sheet1!$B$9:$C$13,2,FALSE),0)*$I137</f>
        <v>#VALUE!</v>
      </c>
    </row>
    <row r="138" spans="8:59">
      <c r="H138" s="130"/>
      <c r="I138" s="89" t="str">
        <f>IF(SPECIES!C161="x",9,IF(SPECIES!D161="x",3,IF(SPECIES!E161="x",1,"")))</f>
        <v/>
      </c>
      <c r="J138" s="88" t="e">
        <f>_xlfn.IFNA(VLOOKUP(SPECIES!R161,Sheet1!$B$9:$C$13,2,FALSE),0)*$I138</f>
        <v>#VALUE!</v>
      </c>
      <c r="K138" s="8" t="e">
        <f>_xlfn.IFNA(VLOOKUP(SPECIES!S161,Sheet1!$B$9:$C$13,2,FALSE),0)*$I138</f>
        <v>#VALUE!</v>
      </c>
      <c r="L138" s="8" t="e">
        <f>_xlfn.IFNA(VLOOKUP(SPECIES!T161,Sheet1!$B$9:$C$13,2,FALSE),0)*$I138</f>
        <v>#VALUE!</v>
      </c>
      <c r="M138" s="8" t="e">
        <f>_xlfn.IFNA(VLOOKUP(SPECIES!U161,Sheet1!$B$9:$C$13,2,FALSE),0)*$I138</f>
        <v>#VALUE!</v>
      </c>
      <c r="N138" s="8" t="e">
        <f>_xlfn.IFNA(VLOOKUP(SPECIES!V161,Sheet1!$B$9:$C$13,2,FALSE),0)*$I138</f>
        <v>#VALUE!</v>
      </c>
      <c r="O138" s="8" t="e">
        <f>_xlfn.IFNA(VLOOKUP(SPECIES!W161,Sheet1!$B$9:$C$13,2,FALSE),0)*$I138</f>
        <v>#VALUE!</v>
      </c>
      <c r="P138" s="8" t="e">
        <f>_xlfn.IFNA(VLOOKUP(SPECIES!X161,Sheet1!$B$9:$C$13,2,FALSE),0)*$I138</f>
        <v>#VALUE!</v>
      </c>
      <c r="Q138" s="8" t="e">
        <f>_xlfn.IFNA(VLOOKUP(SPECIES!Y161,Sheet1!$B$9:$C$13,2,FALSE),0)*$I138</f>
        <v>#VALUE!</v>
      </c>
      <c r="R138" s="8" t="e">
        <f>_xlfn.IFNA(VLOOKUP(SPECIES!Z161,Sheet1!$B$9:$C$13,2,FALSE),0)*$I138</f>
        <v>#VALUE!</v>
      </c>
      <c r="S138" s="8" t="e">
        <f>_xlfn.IFNA(VLOOKUP(SPECIES!AA161,Sheet1!$B$9:$C$13,2,FALSE),0)*$I138</f>
        <v>#VALUE!</v>
      </c>
      <c r="T138" s="8" t="e">
        <f>_xlfn.IFNA(VLOOKUP(SPECIES!AB161,Sheet1!$B$9:$C$13,2,FALSE),0)*$I138</f>
        <v>#VALUE!</v>
      </c>
      <c r="U138" s="8" t="e">
        <f>_xlfn.IFNA(VLOOKUP(SPECIES!AC161,Sheet1!$B$9:$C$13,2,FALSE),0)*$I138</f>
        <v>#VALUE!</v>
      </c>
      <c r="V138" s="8" t="e">
        <f>_xlfn.IFNA(VLOOKUP(SPECIES!AD161,Sheet1!$B$9:$C$13,2,FALSE),0)*$I138</f>
        <v>#VALUE!</v>
      </c>
      <c r="W138" s="8" t="e">
        <f>_xlfn.IFNA(VLOOKUP(SPECIES!AE161,Sheet1!$B$9:$C$13,2,FALSE),0)*$I138</f>
        <v>#VALUE!</v>
      </c>
      <c r="X138" s="8" t="e">
        <f>_xlfn.IFNA(VLOOKUP(SPECIES!AF161,Sheet1!$B$9:$C$13,2,FALSE),0)*$I138</f>
        <v>#VALUE!</v>
      </c>
      <c r="Y138" s="8" t="e">
        <f>_xlfn.IFNA(VLOOKUP(SPECIES!AG161,Sheet1!$B$9:$C$13,2,FALSE),0)*$I138</f>
        <v>#VALUE!</v>
      </c>
      <c r="Z138" s="8" t="e">
        <f>_xlfn.IFNA(VLOOKUP(SPECIES!AH161,Sheet1!$B$9:$C$13,2,FALSE),0)*$I138</f>
        <v>#VALUE!</v>
      </c>
      <c r="AA138" s="8" t="e">
        <f>_xlfn.IFNA(VLOOKUP(SPECIES!AI161,Sheet1!$B$9:$C$13,2,FALSE),0)*$I138</f>
        <v>#VALUE!</v>
      </c>
      <c r="AB138" s="8" t="e">
        <f>_xlfn.IFNA(VLOOKUP(SPECIES!AJ161,Sheet1!$B$9:$C$13,2,FALSE),0)*$I138</f>
        <v>#VALUE!</v>
      </c>
      <c r="AC138" s="8" t="e">
        <f>_xlfn.IFNA(VLOOKUP(SPECIES!AK161,Sheet1!$B$9:$C$13,2,FALSE),0)*$I138</f>
        <v>#VALUE!</v>
      </c>
      <c r="AD138" s="8" t="e">
        <f>_xlfn.IFNA(VLOOKUP(SPECIES!AL161,Sheet1!$B$9:$C$13,2,FALSE),0)*$I138</f>
        <v>#VALUE!</v>
      </c>
      <c r="AE138" s="8" t="e">
        <f>_xlfn.IFNA(VLOOKUP(SPECIES!AM161,Sheet1!$B$9:$C$13,2,FALSE),0)*$I138</f>
        <v>#VALUE!</v>
      </c>
      <c r="AF138" s="8" t="e">
        <f>_xlfn.IFNA(VLOOKUP(SPECIES!AN161,Sheet1!$B$9:$C$13,2,FALSE),0)*$I138</f>
        <v>#VALUE!</v>
      </c>
      <c r="AG138" s="8" t="e">
        <f>_xlfn.IFNA(VLOOKUP(SPECIES!AO161,Sheet1!$B$9:$C$13,2,FALSE),0)*$I138</f>
        <v>#VALUE!</v>
      </c>
      <c r="AH138" s="8" t="e">
        <f>_xlfn.IFNA(VLOOKUP(SPECIES!AP161,Sheet1!$B$9:$C$13,2,FALSE),0)*$I138</f>
        <v>#VALUE!</v>
      </c>
      <c r="AI138" s="8" t="e">
        <f>_xlfn.IFNA(VLOOKUP(SPECIES!AQ161,Sheet1!$B$9:$C$13,2,FALSE),0)*$I138</f>
        <v>#VALUE!</v>
      </c>
      <c r="AJ138" s="8" t="e">
        <f>_xlfn.IFNA(VLOOKUP(SPECIES!AR161,Sheet1!$B$9:$C$13,2,FALSE),0)*$I138</f>
        <v>#VALUE!</v>
      </c>
      <c r="AK138" s="8" t="e">
        <f>_xlfn.IFNA(VLOOKUP(SPECIES!AS161,Sheet1!$B$9:$C$13,2,FALSE),0)*$I138</f>
        <v>#VALUE!</v>
      </c>
      <c r="AL138" s="8" t="e">
        <f>_xlfn.IFNA(VLOOKUP(SPECIES!AT161,Sheet1!$B$9:$C$13,2,FALSE),0)*$I138</f>
        <v>#VALUE!</v>
      </c>
      <c r="AM138" s="8" t="e">
        <f>_xlfn.IFNA(VLOOKUP(SPECIES!AU161,Sheet1!$B$9:$C$13,2,FALSE),0)*$I138</f>
        <v>#VALUE!</v>
      </c>
      <c r="AN138" s="8" t="e">
        <f>_xlfn.IFNA(VLOOKUP(SPECIES!AV161,Sheet1!$B$9:$C$13,2,FALSE),0)*$I138</f>
        <v>#VALUE!</v>
      </c>
      <c r="AO138" s="8" t="e">
        <f>_xlfn.IFNA(VLOOKUP(SPECIES!AW161,Sheet1!$B$9:$C$13,2,FALSE),0)*$I138</f>
        <v>#VALUE!</v>
      </c>
      <c r="AP138" s="8" t="e">
        <f>_xlfn.IFNA(VLOOKUP(SPECIES!AX161,Sheet1!$B$9:$C$13,2,FALSE),0)*$I138</f>
        <v>#VALUE!</v>
      </c>
      <c r="AQ138" s="8" t="e">
        <f>_xlfn.IFNA(VLOOKUP(SPECIES!AY161,Sheet1!$B$9:$C$13,2,FALSE),0)*$I138</f>
        <v>#VALUE!</v>
      </c>
      <c r="AR138" s="8" t="e">
        <f>_xlfn.IFNA(VLOOKUP(SPECIES!AZ161,Sheet1!$B$9:$C$13,2,FALSE),0)*$I138</f>
        <v>#VALUE!</v>
      </c>
      <c r="AS138" s="8" t="e">
        <f>_xlfn.IFNA(VLOOKUP(SPECIES!BA161,Sheet1!$B$9:$C$13,2,FALSE),0)*$I138</f>
        <v>#VALUE!</v>
      </c>
      <c r="AT138" s="8" t="e">
        <f>_xlfn.IFNA(VLOOKUP(SPECIES!BB161,Sheet1!$B$9:$C$13,2,FALSE),0)*$I138</f>
        <v>#VALUE!</v>
      </c>
      <c r="AU138" s="8" t="e">
        <f>_xlfn.IFNA(VLOOKUP(SPECIES!BC161,Sheet1!$B$9:$C$13,2,FALSE),0)*$I138</f>
        <v>#VALUE!</v>
      </c>
      <c r="AV138" s="8" t="e">
        <f>_xlfn.IFNA(VLOOKUP(SPECIES!BD161,Sheet1!$B$9:$C$13,2,FALSE),0)*$I138</f>
        <v>#VALUE!</v>
      </c>
      <c r="AW138" s="8" t="e">
        <f>_xlfn.IFNA(VLOOKUP(SPECIES!BE161,Sheet1!$B$9:$C$13,2,FALSE),0)*$I138</f>
        <v>#VALUE!</v>
      </c>
      <c r="AX138" s="8" t="e">
        <f>_xlfn.IFNA(VLOOKUP(SPECIES!BF161,Sheet1!$B$9:$C$13,2,FALSE),0)*$I138</f>
        <v>#VALUE!</v>
      </c>
      <c r="AY138" s="8" t="e">
        <f>_xlfn.IFNA(VLOOKUP(SPECIES!BG161,Sheet1!$B$9:$C$13,2,FALSE),0)*$I138</f>
        <v>#VALUE!</v>
      </c>
      <c r="AZ138" s="8" t="e">
        <f>_xlfn.IFNA(VLOOKUP(SPECIES!BH161,Sheet1!$B$9:$C$13,2,FALSE),0)*$I138</f>
        <v>#VALUE!</v>
      </c>
      <c r="BA138" s="8" t="e">
        <f>_xlfn.IFNA(VLOOKUP(SPECIES!BI161,Sheet1!$B$9:$C$13,2,FALSE),0)*$I138</f>
        <v>#VALUE!</v>
      </c>
      <c r="BB138" s="8" t="e">
        <f>_xlfn.IFNA(VLOOKUP(SPECIES!BJ161,Sheet1!$B$9:$C$13,2,FALSE),0)*$I138</f>
        <v>#VALUE!</v>
      </c>
      <c r="BC138" s="8" t="e">
        <f>_xlfn.IFNA(VLOOKUP(SPECIES!BK161,Sheet1!$B$9:$C$13,2,FALSE),0)*$I138</f>
        <v>#VALUE!</v>
      </c>
      <c r="BD138" s="8" t="e">
        <f>_xlfn.IFNA(VLOOKUP(SPECIES!BL161,Sheet1!$B$9:$C$13,2,FALSE),0)*$I138</f>
        <v>#VALUE!</v>
      </c>
      <c r="BE138" s="8" t="e">
        <f>_xlfn.IFNA(VLOOKUP(SPECIES!BM161,Sheet1!$B$9:$C$13,2,FALSE),0)*$I138</f>
        <v>#VALUE!</v>
      </c>
      <c r="BF138" s="8" t="e">
        <f>_xlfn.IFNA(VLOOKUP(SPECIES!BN161,Sheet1!$B$9:$C$13,2,FALSE),0)*$I138</f>
        <v>#VALUE!</v>
      </c>
      <c r="BG138" s="89" t="e">
        <f>_xlfn.IFNA(VLOOKUP(SPECIES!BO161,Sheet1!$B$9:$C$13,2,FALSE),0)*$I138</f>
        <v>#VALUE!</v>
      </c>
    </row>
    <row r="139" spans="8:59">
      <c r="H139" s="130"/>
      <c r="I139" s="89" t="str">
        <f>IF(SPECIES!C162="x",9,IF(SPECIES!D162="x",3,IF(SPECIES!E162="x",1,"")))</f>
        <v/>
      </c>
      <c r="J139" s="88" t="e">
        <f>_xlfn.IFNA(VLOOKUP(SPECIES!R162,Sheet1!$B$9:$C$13,2,FALSE),0)*$I139</f>
        <v>#VALUE!</v>
      </c>
      <c r="K139" s="8" t="e">
        <f>_xlfn.IFNA(VLOOKUP(SPECIES!S162,Sheet1!$B$9:$C$13,2,FALSE),0)*$I139</f>
        <v>#VALUE!</v>
      </c>
      <c r="L139" s="8" t="e">
        <f>_xlfn.IFNA(VLOOKUP(SPECIES!T162,Sheet1!$B$9:$C$13,2,FALSE),0)*$I139</f>
        <v>#VALUE!</v>
      </c>
      <c r="M139" s="8" t="e">
        <f>_xlfn.IFNA(VLOOKUP(SPECIES!U162,Sheet1!$B$9:$C$13,2,FALSE),0)*$I139</f>
        <v>#VALUE!</v>
      </c>
      <c r="N139" s="8" t="e">
        <f>_xlfn.IFNA(VLOOKUP(SPECIES!V162,Sheet1!$B$9:$C$13,2,FALSE),0)*$I139</f>
        <v>#VALUE!</v>
      </c>
      <c r="O139" s="8" t="e">
        <f>_xlfn.IFNA(VLOOKUP(SPECIES!W162,Sheet1!$B$9:$C$13,2,FALSE),0)*$I139</f>
        <v>#VALUE!</v>
      </c>
      <c r="P139" s="8" t="e">
        <f>_xlfn.IFNA(VLOOKUP(SPECIES!X162,Sheet1!$B$9:$C$13,2,FALSE),0)*$I139</f>
        <v>#VALUE!</v>
      </c>
      <c r="Q139" s="8" t="e">
        <f>_xlfn.IFNA(VLOOKUP(SPECIES!Y162,Sheet1!$B$9:$C$13,2,FALSE),0)*$I139</f>
        <v>#VALUE!</v>
      </c>
      <c r="R139" s="8" t="e">
        <f>_xlfn.IFNA(VLOOKUP(SPECIES!Z162,Sheet1!$B$9:$C$13,2,FALSE),0)*$I139</f>
        <v>#VALUE!</v>
      </c>
      <c r="S139" s="8" t="e">
        <f>_xlfn.IFNA(VLOOKUP(SPECIES!AA162,Sheet1!$B$9:$C$13,2,FALSE),0)*$I139</f>
        <v>#VALUE!</v>
      </c>
      <c r="T139" s="8" t="e">
        <f>_xlfn.IFNA(VLOOKUP(SPECIES!AB162,Sheet1!$B$9:$C$13,2,FALSE),0)*$I139</f>
        <v>#VALUE!</v>
      </c>
      <c r="U139" s="8" t="e">
        <f>_xlfn.IFNA(VLOOKUP(SPECIES!AC162,Sheet1!$B$9:$C$13,2,FALSE),0)*$I139</f>
        <v>#VALUE!</v>
      </c>
      <c r="V139" s="8" t="e">
        <f>_xlfn.IFNA(VLOOKUP(SPECIES!AD162,Sheet1!$B$9:$C$13,2,FALSE),0)*$I139</f>
        <v>#VALUE!</v>
      </c>
      <c r="W139" s="8" t="e">
        <f>_xlfn.IFNA(VLOOKUP(SPECIES!AE162,Sheet1!$B$9:$C$13,2,FALSE),0)*$I139</f>
        <v>#VALUE!</v>
      </c>
      <c r="X139" s="8" t="e">
        <f>_xlfn.IFNA(VLOOKUP(SPECIES!AF162,Sheet1!$B$9:$C$13,2,FALSE),0)*$I139</f>
        <v>#VALUE!</v>
      </c>
      <c r="Y139" s="8" t="e">
        <f>_xlfn.IFNA(VLOOKUP(SPECIES!AG162,Sheet1!$B$9:$C$13,2,FALSE),0)*$I139</f>
        <v>#VALUE!</v>
      </c>
      <c r="Z139" s="8" t="e">
        <f>_xlfn.IFNA(VLOOKUP(SPECIES!AH162,Sheet1!$B$9:$C$13,2,FALSE),0)*$I139</f>
        <v>#VALUE!</v>
      </c>
      <c r="AA139" s="8" t="e">
        <f>_xlfn.IFNA(VLOOKUP(SPECIES!AI162,Sheet1!$B$9:$C$13,2,FALSE),0)*$I139</f>
        <v>#VALUE!</v>
      </c>
      <c r="AB139" s="8" t="e">
        <f>_xlfn.IFNA(VLOOKUP(SPECIES!AJ162,Sheet1!$B$9:$C$13,2,FALSE),0)*$I139</f>
        <v>#VALUE!</v>
      </c>
      <c r="AC139" s="8" t="e">
        <f>_xlfn.IFNA(VLOOKUP(SPECIES!AK162,Sheet1!$B$9:$C$13,2,FALSE),0)*$I139</f>
        <v>#VALUE!</v>
      </c>
      <c r="AD139" s="8" t="e">
        <f>_xlfn.IFNA(VLOOKUP(SPECIES!AL162,Sheet1!$B$9:$C$13,2,FALSE),0)*$I139</f>
        <v>#VALUE!</v>
      </c>
      <c r="AE139" s="8" t="e">
        <f>_xlfn.IFNA(VLOOKUP(SPECIES!AM162,Sheet1!$B$9:$C$13,2,FALSE),0)*$I139</f>
        <v>#VALUE!</v>
      </c>
      <c r="AF139" s="8" t="e">
        <f>_xlfn.IFNA(VLOOKUP(SPECIES!AN162,Sheet1!$B$9:$C$13,2,FALSE),0)*$I139</f>
        <v>#VALUE!</v>
      </c>
      <c r="AG139" s="8" t="e">
        <f>_xlfn.IFNA(VLOOKUP(SPECIES!AO162,Sheet1!$B$9:$C$13,2,FALSE),0)*$I139</f>
        <v>#VALUE!</v>
      </c>
      <c r="AH139" s="8" t="e">
        <f>_xlfn.IFNA(VLOOKUP(SPECIES!AP162,Sheet1!$B$9:$C$13,2,FALSE),0)*$I139</f>
        <v>#VALUE!</v>
      </c>
      <c r="AI139" s="8" t="e">
        <f>_xlfn.IFNA(VLOOKUP(SPECIES!AQ162,Sheet1!$B$9:$C$13,2,FALSE),0)*$I139</f>
        <v>#VALUE!</v>
      </c>
      <c r="AJ139" s="8" t="e">
        <f>_xlfn.IFNA(VLOOKUP(SPECIES!AR162,Sheet1!$B$9:$C$13,2,FALSE),0)*$I139</f>
        <v>#VALUE!</v>
      </c>
      <c r="AK139" s="8" t="e">
        <f>_xlfn.IFNA(VLOOKUP(SPECIES!AS162,Sheet1!$B$9:$C$13,2,FALSE),0)*$I139</f>
        <v>#VALUE!</v>
      </c>
      <c r="AL139" s="8" t="e">
        <f>_xlfn.IFNA(VLOOKUP(SPECIES!AT162,Sheet1!$B$9:$C$13,2,FALSE),0)*$I139</f>
        <v>#VALUE!</v>
      </c>
      <c r="AM139" s="8" t="e">
        <f>_xlfn.IFNA(VLOOKUP(SPECIES!AU162,Sheet1!$B$9:$C$13,2,FALSE),0)*$I139</f>
        <v>#VALUE!</v>
      </c>
      <c r="AN139" s="8" t="e">
        <f>_xlfn.IFNA(VLOOKUP(SPECIES!AV162,Sheet1!$B$9:$C$13,2,FALSE),0)*$I139</f>
        <v>#VALUE!</v>
      </c>
      <c r="AO139" s="8" t="e">
        <f>_xlfn.IFNA(VLOOKUP(SPECIES!AW162,Sheet1!$B$9:$C$13,2,FALSE),0)*$I139</f>
        <v>#VALUE!</v>
      </c>
      <c r="AP139" s="8" t="e">
        <f>_xlfn.IFNA(VLOOKUP(SPECIES!AX162,Sheet1!$B$9:$C$13,2,FALSE),0)*$I139</f>
        <v>#VALUE!</v>
      </c>
      <c r="AQ139" s="8" t="e">
        <f>_xlfn.IFNA(VLOOKUP(SPECIES!AY162,Sheet1!$B$9:$C$13,2,FALSE),0)*$I139</f>
        <v>#VALUE!</v>
      </c>
      <c r="AR139" s="8" t="e">
        <f>_xlfn.IFNA(VLOOKUP(SPECIES!AZ162,Sheet1!$B$9:$C$13,2,FALSE),0)*$I139</f>
        <v>#VALUE!</v>
      </c>
      <c r="AS139" s="8" t="e">
        <f>_xlfn.IFNA(VLOOKUP(SPECIES!BA162,Sheet1!$B$9:$C$13,2,FALSE),0)*$I139</f>
        <v>#VALUE!</v>
      </c>
      <c r="AT139" s="8" t="e">
        <f>_xlfn.IFNA(VLOOKUP(SPECIES!BB162,Sheet1!$B$9:$C$13,2,FALSE),0)*$I139</f>
        <v>#VALUE!</v>
      </c>
      <c r="AU139" s="8" t="e">
        <f>_xlfn.IFNA(VLOOKUP(SPECIES!BC162,Sheet1!$B$9:$C$13,2,FALSE),0)*$I139</f>
        <v>#VALUE!</v>
      </c>
      <c r="AV139" s="8" t="e">
        <f>_xlfn.IFNA(VLOOKUP(SPECIES!BD162,Sheet1!$B$9:$C$13,2,FALSE),0)*$I139</f>
        <v>#VALUE!</v>
      </c>
      <c r="AW139" s="8" t="e">
        <f>_xlfn.IFNA(VLOOKUP(SPECIES!BE162,Sheet1!$B$9:$C$13,2,FALSE),0)*$I139</f>
        <v>#VALUE!</v>
      </c>
      <c r="AX139" s="8" t="e">
        <f>_xlfn.IFNA(VLOOKUP(SPECIES!BF162,Sheet1!$B$9:$C$13,2,FALSE),0)*$I139</f>
        <v>#VALUE!</v>
      </c>
      <c r="AY139" s="8" t="e">
        <f>_xlfn.IFNA(VLOOKUP(SPECIES!BG162,Sheet1!$B$9:$C$13,2,FALSE),0)*$I139</f>
        <v>#VALUE!</v>
      </c>
      <c r="AZ139" s="8" t="e">
        <f>_xlfn.IFNA(VLOOKUP(SPECIES!BH162,Sheet1!$B$9:$C$13,2,FALSE),0)*$I139</f>
        <v>#VALUE!</v>
      </c>
      <c r="BA139" s="8" t="e">
        <f>_xlfn.IFNA(VLOOKUP(SPECIES!BI162,Sheet1!$B$9:$C$13,2,FALSE),0)*$I139</f>
        <v>#VALUE!</v>
      </c>
      <c r="BB139" s="8" t="e">
        <f>_xlfn.IFNA(VLOOKUP(SPECIES!BJ162,Sheet1!$B$9:$C$13,2,FALSE),0)*$I139</f>
        <v>#VALUE!</v>
      </c>
      <c r="BC139" s="8" t="e">
        <f>_xlfn.IFNA(VLOOKUP(SPECIES!BK162,Sheet1!$B$9:$C$13,2,FALSE),0)*$I139</f>
        <v>#VALUE!</v>
      </c>
      <c r="BD139" s="8" t="e">
        <f>_xlfn.IFNA(VLOOKUP(SPECIES!BL162,Sheet1!$B$9:$C$13,2,FALSE),0)*$I139</f>
        <v>#VALUE!</v>
      </c>
      <c r="BE139" s="8" t="e">
        <f>_xlfn.IFNA(VLOOKUP(SPECIES!BM162,Sheet1!$B$9:$C$13,2,FALSE),0)*$I139</f>
        <v>#VALUE!</v>
      </c>
      <c r="BF139" s="8" t="e">
        <f>_xlfn.IFNA(VLOOKUP(SPECIES!BN162,Sheet1!$B$9:$C$13,2,FALSE),0)*$I139</f>
        <v>#VALUE!</v>
      </c>
      <c r="BG139" s="89" t="e">
        <f>_xlfn.IFNA(VLOOKUP(SPECIES!BO162,Sheet1!$B$9:$C$13,2,FALSE),0)*$I139</f>
        <v>#VALUE!</v>
      </c>
    </row>
    <row r="140" spans="8:59">
      <c r="H140" s="130"/>
      <c r="I140" s="89" t="str">
        <f>IF(SPECIES!C163="x",9,IF(SPECIES!D163="x",3,IF(SPECIES!E163="x",1,"")))</f>
        <v/>
      </c>
      <c r="J140" s="88" t="e">
        <f>_xlfn.IFNA(VLOOKUP(SPECIES!R163,Sheet1!$B$9:$C$13,2,FALSE),0)*$I140</f>
        <v>#VALUE!</v>
      </c>
      <c r="K140" s="8" t="e">
        <f>_xlfn.IFNA(VLOOKUP(SPECIES!S163,Sheet1!$B$9:$C$13,2,FALSE),0)*$I140</f>
        <v>#VALUE!</v>
      </c>
      <c r="L140" s="8" t="e">
        <f>_xlfn.IFNA(VLOOKUP(SPECIES!T163,Sheet1!$B$9:$C$13,2,FALSE),0)*$I140</f>
        <v>#VALUE!</v>
      </c>
      <c r="M140" s="8" t="e">
        <f>_xlfn.IFNA(VLOOKUP(SPECIES!U163,Sheet1!$B$9:$C$13,2,FALSE),0)*$I140</f>
        <v>#VALUE!</v>
      </c>
      <c r="N140" s="8" t="e">
        <f>_xlfn.IFNA(VLOOKUP(SPECIES!V163,Sheet1!$B$9:$C$13,2,FALSE),0)*$I140</f>
        <v>#VALUE!</v>
      </c>
      <c r="O140" s="8" t="e">
        <f>_xlfn.IFNA(VLOOKUP(SPECIES!W163,Sheet1!$B$9:$C$13,2,FALSE),0)*$I140</f>
        <v>#VALUE!</v>
      </c>
      <c r="P140" s="8" t="e">
        <f>_xlfn.IFNA(VLOOKUP(SPECIES!X163,Sheet1!$B$9:$C$13,2,FALSE),0)*$I140</f>
        <v>#VALUE!</v>
      </c>
      <c r="Q140" s="8" t="e">
        <f>_xlfn.IFNA(VLOOKUP(SPECIES!Y163,Sheet1!$B$9:$C$13,2,FALSE),0)*$I140</f>
        <v>#VALUE!</v>
      </c>
      <c r="R140" s="8" t="e">
        <f>_xlfn.IFNA(VLOOKUP(SPECIES!Z163,Sheet1!$B$9:$C$13,2,FALSE),0)*$I140</f>
        <v>#VALUE!</v>
      </c>
      <c r="S140" s="8" t="e">
        <f>_xlfn.IFNA(VLOOKUP(SPECIES!AA163,Sheet1!$B$9:$C$13,2,FALSE),0)*$I140</f>
        <v>#VALUE!</v>
      </c>
      <c r="T140" s="8" t="e">
        <f>_xlfn.IFNA(VLOOKUP(SPECIES!AB163,Sheet1!$B$9:$C$13,2,FALSE),0)*$I140</f>
        <v>#VALUE!</v>
      </c>
      <c r="U140" s="8" t="e">
        <f>_xlfn.IFNA(VLOOKUP(SPECIES!AC163,Sheet1!$B$9:$C$13,2,FALSE),0)*$I140</f>
        <v>#VALUE!</v>
      </c>
      <c r="V140" s="8" t="e">
        <f>_xlfn.IFNA(VLOOKUP(SPECIES!AD163,Sheet1!$B$9:$C$13,2,FALSE),0)*$I140</f>
        <v>#VALUE!</v>
      </c>
      <c r="W140" s="8" t="e">
        <f>_xlfn.IFNA(VLOOKUP(SPECIES!AE163,Sheet1!$B$9:$C$13,2,FALSE),0)*$I140</f>
        <v>#VALUE!</v>
      </c>
      <c r="X140" s="8" t="e">
        <f>_xlfn.IFNA(VLOOKUP(SPECIES!AF163,Sheet1!$B$9:$C$13,2,FALSE),0)*$I140</f>
        <v>#VALUE!</v>
      </c>
      <c r="Y140" s="8" t="e">
        <f>_xlfn.IFNA(VLOOKUP(SPECIES!AG163,Sheet1!$B$9:$C$13,2,FALSE),0)*$I140</f>
        <v>#VALUE!</v>
      </c>
      <c r="Z140" s="8" t="e">
        <f>_xlfn.IFNA(VLOOKUP(SPECIES!AH163,Sheet1!$B$9:$C$13,2,FALSE),0)*$I140</f>
        <v>#VALUE!</v>
      </c>
      <c r="AA140" s="8" t="e">
        <f>_xlfn.IFNA(VLOOKUP(SPECIES!AI163,Sheet1!$B$9:$C$13,2,FALSE),0)*$I140</f>
        <v>#VALUE!</v>
      </c>
      <c r="AB140" s="8" t="e">
        <f>_xlfn.IFNA(VLOOKUP(SPECIES!AJ163,Sheet1!$B$9:$C$13,2,FALSE),0)*$I140</f>
        <v>#VALUE!</v>
      </c>
      <c r="AC140" s="8" t="e">
        <f>_xlfn.IFNA(VLOOKUP(SPECIES!AK163,Sheet1!$B$9:$C$13,2,FALSE),0)*$I140</f>
        <v>#VALUE!</v>
      </c>
      <c r="AD140" s="8" t="e">
        <f>_xlfn.IFNA(VLOOKUP(SPECIES!AL163,Sheet1!$B$9:$C$13,2,FALSE),0)*$I140</f>
        <v>#VALUE!</v>
      </c>
      <c r="AE140" s="8" t="e">
        <f>_xlfn.IFNA(VLOOKUP(SPECIES!AM163,Sheet1!$B$9:$C$13,2,FALSE),0)*$I140</f>
        <v>#VALUE!</v>
      </c>
      <c r="AF140" s="8" t="e">
        <f>_xlfn.IFNA(VLOOKUP(SPECIES!AN163,Sheet1!$B$9:$C$13,2,FALSE),0)*$I140</f>
        <v>#VALUE!</v>
      </c>
      <c r="AG140" s="8" t="e">
        <f>_xlfn.IFNA(VLOOKUP(SPECIES!AO163,Sheet1!$B$9:$C$13,2,FALSE),0)*$I140</f>
        <v>#VALUE!</v>
      </c>
      <c r="AH140" s="8" t="e">
        <f>_xlfn.IFNA(VLOOKUP(SPECIES!AP163,Sheet1!$B$9:$C$13,2,FALSE),0)*$I140</f>
        <v>#VALUE!</v>
      </c>
      <c r="AI140" s="8" t="e">
        <f>_xlfn.IFNA(VLOOKUP(SPECIES!AQ163,Sheet1!$B$9:$C$13,2,FALSE),0)*$I140</f>
        <v>#VALUE!</v>
      </c>
      <c r="AJ140" s="8" t="e">
        <f>_xlfn.IFNA(VLOOKUP(SPECIES!AR163,Sheet1!$B$9:$C$13,2,FALSE),0)*$I140</f>
        <v>#VALUE!</v>
      </c>
      <c r="AK140" s="8" t="e">
        <f>_xlfn.IFNA(VLOOKUP(SPECIES!AS163,Sheet1!$B$9:$C$13,2,FALSE),0)*$I140</f>
        <v>#VALUE!</v>
      </c>
      <c r="AL140" s="8" t="e">
        <f>_xlfn.IFNA(VLOOKUP(SPECIES!AT163,Sheet1!$B$9:$C$13,2,FALSE),0)*$I140</f>
        <v>#VALUE!</v>
      </c>
      <c r="AM140" s="8" t="e">
        <f>_xlfn.IFNA(VLOOKUP(SPECIES!AU163,Sheet1!$B$9:$C$13,2,FALSE),0)*$I140</f>
        <v>#VALUE!</v>
      </c>
      <c r="AN140" s="8" t="e">
        <f>_xlfn.IFNA(VLOOKUP(SPECIES!AV163,Sheet1!$B$9:$C$13,2,FALSE),0)*$I140</f>
        <v>#VALUE!</v>
      </c>
      <c r="AO140" s="8" t="e">
        <f>_xlfn.IFNA(VLOOKUP(SPECIES!AW163,Sheet1!$B$9:$C$13,2,FALSE),0)*$I140</f>
        <v>#VALUE!</v>
      </c>
      <c r="AP140" s="8" t="e">
        <f>_xlfn.IFNA(VLOOKUP(SPECIES!AX163,Sheet1!$B$9:$C$13,2,FALSE),0)*$I140</f>
        <v>#VALUE!</v>
      </c>
      <c r="AQ140" s="8" t="e">
        <f>_xlfn.IFNA(VLOOKUP(SPECIES!AY163,Sheet1!$B$9:$C$13,2,FALSE),0)*$I140</f>
        <v>#VALUE!</v>
      </c>
      <c r="AR140" s="8" t="e">
        <f>_xlfn.IFNA(VLOOKUP(SPECIES!AZ163,Sheet1!$B$9:$C$13,2,FALSE),0)*$I140</f>
        <v>#VALUE!</v>
      </c>
      <c r="AS140" s="8" t="e">
        <f>_xlfn.IFNA(VLOOKUP(SPECIES!BA163,Sheet1!$B$9:$C$13,2,FALSE),0)*$I140</f>
        <v>#VALUE!</v>
      </c>
      <c r="AT140" s="8" t="e">
        <f>_xlfn.IFNA(VLOOKUP(SPECIES!BB163,Sheet1!$B$9:$C$13,2,FALSE),0)*$I140</f>
        <v>#VALUE!</v>
      </c>
      <c r="AU140" s="8" t="e">
        <f>_xlfn.IFNA(VLOOKUP(SPECIES!BC163,Sheet1!$B$9:$C$13,2,FALSE),0)*$I140</f>
        <v>#VALUE!</v>
      </c>
      <c r="AV140" s="8" t="e">
        <f>_xlfn.IFNA(VLOOKUP(SPECIES!BD163,Sheet1!$B$9:$C$13,2,FALSE),0)*$I140</f>
        <v>#VALUE!</v>
      </c>
      <c r="AW140" s="8" t="e">
        <f>_xlfn.IFNA(VLOOKUP(SPECIES!BE163,Sheet1!$B$9:$C$13,2,FALSE),0)*$I140</f>
        <v>#VALUE!</v>
      </c>
      <c r="AX140" s="8" t="e">
        <f>_xlfn.IFNA(VLOOKUP(SPECIES!BF163,Sheet1!$B$9:$C$13,2,FALSE),0)*$I140</f>
        <v>#VALUE!</v>
      </c>
      <c r="AY140" s="8" t="e">
        <f>_xlfn.IFNA(VLOOKUP(SPECIES!BG163,Sheet1!$B$9:$C$13,2,FALSE),0)*$I140</f>
        <v>#VALUE!</v>
      </c>
      <c r="AZ140" s="8" t="e">
        <f>_xlfn.IFNA(VLOOKUP(SPECIES!BH163,Sheet1!$B$9:$C$13,2,FALSE),0)*$I140</f>
        <v>#VALUE!</v>
      </c>
      <c r="BA140" s="8" t="e">
        <f>_xlfn.IFNA(VLOOKUP(SPECIES!BI163,Sheet1!$B$9:$C$13,2,FALSE),0)*$I140</f>
        <v>#VALUE!</v>
      </c>
      <c r="BB140" s="8" t="e">
        <f>_xlfn.IFNA(VLOOKUP(SPECIES!BJ163,Sheet1!$B$9:$C$13,2,FALSE),0)*$I140</f>
        <v>#VALUE!</v>
      </c>
      <c r="BC140" s="8" t="e">
        <f>_xlfn.IFNA(VLOOKUP(SPECIES!BK163,Sheet1!$B$9:$C$13,2,FALSE),0)*$I140</f>
        <v>#VALUE!</v>
      </c>
      <c r="BD140" s="8" t="e">
        <f>_xlfn.IFNA(VLOOKUP(SPECIES!BL163,Sheet1!$B$9:$C$13,2,FALSE),0)*$I140</f>
        <v>#VALUE!</v>
      </c>
      <c r="BE140" s="8" t="e">
        <f>_xlfn.IFNA(VLOOKUP(SPECIES!BM163,Sheet1!$B$9:$C$13,2,FALSE),0)*$I140</f>
        <v>#VALUE!</v>
      </c>
      <c r="BF140" s="8" t="e">
        <f>_xlfn.IFNA(VLOOKUP(SPECIES!BN163,Sheet1!$B$9:$C$13,2,FALSE),0)*$I140</f>
        <v>#VALUE!</v>
      </c>
      <c r="BG140" s="89" t="e">
        <f>_xlfn.IFNA(VLOOKUP(SPECIES!BO163,Sheet1!$B$9:$C$13,2,FALSE),0)*$I140</f>
        <v>#VALUE!</v>
      </c>
    </row>
    <row r="141" spans="8:59">
      <c r="H141" s="130"/>
      <c r="I141" s="89" t="str">
        <f>IF(SPECIES!C164="x",9,IF(SPECIES!D164="x",3,IF(SPECIES!E164="x",1,"")))</f>
        <v/>
      </c>
      <c r="J141" s="88" t="e">
        <f>_xlfn.IFNA(VLOOKUP(SPECIES!R164,Sheet1!$B$9:$C$13,2,FALSE),0)*$I141</f>
        <v>#VALUE!</v>
      </c>
      <c r="K141" s="8" t="e">
        <f>_xlfn.IFNA(VLOOKUP(SPECIES!S164,Sheet1!$B$9:$C$13,2,FALSE),0)*$I141</f>
        <v>#VALUE!</v>
      </c>
      <c r="L141" s="8" t="e">
        <f>_xlfn.IFNA(VLOOKUP(SPECIES!T164,Sheet1!$B$9:$C$13,2,FALSE),0)*$I141</f>
        <v>#VALUE!</v>
      </c>
      <c r="M141" s="8" t="e">
        <f>_xlfn.IFNA(VLOOKUP(SPECIES!U164,Sheet1!$B$9:$C$13,2,FALSE),0)*$I141</f>
        <v>#VALUE!</v>
      </c>
      <c r="N141" s="8" t="e">
        <f>_xlfn.IFNA(VLOOKUP(SPECIES!V164,Sheet1!$B$9:$C$13,2,FALSE),0)*$I141</f>
        <v>#VALUE!</v>
      </c>
      <c r="O141" s="8" t="e">
        <f>_xlfn.IFNA(VLOOKUP(SPECIES!W164,Sheet1!$B$9:$C$13,2,FALSE),0)*$I141</f>
        <v>#VALUE!</v>
      </c>
      <c r="P141" s="8" t="e">
        <f>_xlfn.IFNA(VLOOKUP(SPECIES!X164,Sheet1!$B$9:$C$13,2,FALSE),0)*$I141</f>
        <v>#VALUE!</v>
      </c>
      <c r="Q141" s="8" t="e">
        <f>_xlfn.IFNA(VLOOKUP(SPECIES!Y164,Sheet1!$B$9:$C$13,2,FALSE),0)*$I141</f>
        <v>#VALUE!</v>
      </c>
      <c r="R141" s="8" t="e">
        <f>_xlfn.IFNA(VLOOKUP(SPECIES!Z164,Sheet1!$B$9:$C$13,2,FALSE),0)*$I141</f>
        <v>#VALUE!</v>
      </c>
      <c r="S141" s="8" t="e">
        <f>_xlfn.IFNA(VLOOKUP(SPECIES!AA164,Sheet1!$B$9:$C$13,2,FALSE),0)*$I141</f>
        <v>#VALUE!</v>
      </c>
      <c r="T141" s="8" t="e">
        <f>_xlfn.IFNA(VLOOKUP(SPECIES!AB164,Sheet1!$B$9:$C$13,2,FALSE),0)*$I141</f>
        <v>#VALUE!</v>
      </c>
      <c r="U141" s="8" t="e">
        <f>_xlfn.IFNA(VLOOKUP(SPECIES!AC164,Sheet1!$B$9:$C$13,2,FALSE),0)*$I141</f>
        <v>#VALUE!</v>
      </c>
      <c r="V141" s="8" t="e">
        <f>_xlfn.IFNA(VLOOKUP(SPECIES!AD164,Sheet1!$B$9:$C$13,2,FALSE),0)*$I141</f>
        <v>#VALUE!</v>
      </c>
      <c r="W141" s="8" t="e">
        <f>_xlfn.IFNA(VLOOKUP(SPECIES!AE164,Sheet1!$B$9:$C$13,2,FALSE),0)*$I141</f>
        <v>#VALUE!</v>
      </c>
      <c r="X141" s="8" t="e">
        <f>_xlfn.IFNA(VLOOKUP(SPECIES!AF164,Sheet1!$B$9:$C$13,2,FALSE),0)*$I141</f>
        <v>#VALUE!</v>
      </c>
      <c r="Y141" s="8" t="e">
        <f>_xlfn.IFNA(VLOOKUP(SPECIES!AG164,Sheet1!$B$9:$C$13,2,FALSE),0)*$I141</f>
        <v>#VALUE!</v>
      </c>
      <c r="Z141" s="8" t="e">
        <f>_xlfn.IFNA(VLOOKUP(SPECIES!AH164,Sheet1!$B$9:$C$13,2,FALSE),0)*$I141</f>
        <v>#VALUE!</v>
      </c>
      <c r="AA141" s="8" t="e">
        <f>_xlfn.IFNA(VLOOKUP(SPECIES!AI164,Sheet1!$B$9:$C$13,2,FALSE),0)*$I141</f>
        <v>#VALUE!</v>
      </c>
      <c r="AB141" s="8" t="e">
        <f>_xlfn.IFNA(VLOOKUP(SPECIES!AJ164,Sheet1!$B$9:$C$13,2,FALSE),0)*$I141</f>
        <v>#VALUE!</v>
      </c>
      <c r="AC141" s="8" t="e">
        <f>_xlfn.IFNA(VLOOKUP(SPECIES!AK164,Sheet1!$B$9:$C$13,2,FALSE),0)*$I141</f>
        <v>#VALUE!</v>
      </c>
      <c r="AD141" s="8" t="e">
        <f>_xlfn.IFNA(VLOOKUP(SPECIES!AL164,Sheet1!$B$9:$C$13,2,FALSE),0)*$I141</f>
        <v>#VALUE!</v>
      </c>
      <c r="AE141" s="8" t="e">
        <f>_xlfn.IFNA(VLOOKUP(SPECIES!AM164,Sheet1!$B$9:$C$13,2,FALSE),0)*$I141</f>
        <v>#VALUE!</v>
      </c>
      <c r="AF141" s="8" t="e">
        <f>_xlfn.IFNA(VLOOKUP(SPECIES!AN164,Sheet1!$B$9:$C$13,2,FALSE),0)*$I141</f>
        <v>#VALUE!</v>
      </c>
      <c r="AG141" s="8" t="e">
        <f>_xlfn.IFNA(VLOOKUP(SPECIES!AO164,Sheet1!$B$9:$C$13,2,FALSE),0)*$I141</f>
        <v>#VALUE!</v>
      </c>
      <c r="AH141" s="8" t="e">
        <f>_xlfn.IFNA(VLOOKUP(SPECIES!AP164,Sheet1!$B$9:$C$13,2,FALSE),0)*$I141</f>
        <v>#VALUE!</v>
      </c>
      <c r="AI141" s="8" t="e">
        <f>_xlfn.IFNA(VLOOKUP(SPECIES!AQ164,Sheet1!$B$9:$C$13,2,FALSE),0)*$I141</f>
        <v>#VALUE!</v>
      </c>
      <c r="AJ141" s="8" t="e">
        <f>_xlfn.IFNA(VLOOKUP(SPECIES!AR164,Sheet1!$B$9:$C$13,2,FALSE),0)*$I141</f>
        <v>#VALUE!</v>
      </c>
      <c r="AK141" s="8" t="e">
        <f>_xlfn.IFNA(VLOOKUP(SPECIES!AS164,Sheet1!$B$9:$C$13,2,FALSE),0)*$I141</f>
        <v>#VALUE!</v>
      </c>
      <c r="AL141" s="8" t="e">
        <f>_xlfn.IFNA(VLOOKUP(SPECIES!AT164,Sheet1!$B$9:$C$13,2,FALSE),0)*$I141</f>
        <v>#VALUE!</v>
      </c>
      <c r="AM141" s="8" t="e">
        <f>_xlfn.IFNA(VLOOKUP(SPECIES!AU164,Sheet1!$B$9:$C$13,2,FALSE),0)*$I141</f>
        <v>#VALUE!</v>
      </c>
      <c r="AN141" s="8" t="e">
        <f>_xlfn.IFNA(VLOOKUP(SPECIES!AV164,Sheet1!$B$9:$C$13,2,FALSE),0)*$I141</f>
        <v>#VALUE!</v>
      </c>
      <c r="AO141" s="8" t="e">
        <f>_xlfn.IFNA(VLOOKUP(SPECIES!AW164,Sheet1!$B$9:$C$13,2,FALSE),0)*$I141</f>
        <v>#VALUE!</v>
      </c>
      <c r="AP141" s="8" t="e">
        <f>_xlfn.IFNA(VLOOKUP(SPECIES!AX164,Sheet1!$B$9:$C$13,2,FALSE),0)*$I141</f>
        <v>#VALUE!</v>
      </c>
      <c r="AQ141" s="8" t="e">
        <f>_xlfn.IFNA(VLOOKUP(SPECIES!AY164,Sheet1!$B$9:$C$13,2,FALSE),0)*$I141</f>
        <v>#VALUE!</v>
      </c>
      <c r="AR141" s="8" t="e">
        <f>_xlfn.IFNA(VLOOKUP(SPECIES!AZ164,Sheet1!$B$9:$C$13,2,FALSE),0)*$I141</f>
        <v>#VALUE!</v>
      </c>
      <c r="AS141" s="8" t="e">
        <f>_xlfn.IFNA(VLOOKUP(SPECIES!BA164,Sheet1!$B$9:$C$13,2,FALSE),0)*$I141</f>
        <v>#VALUE!</v>
      </c>
      <c r="AT141" s="8" t="e">
        <f>_xlfn.IFNA(VLOOKUP(SPECIES!BB164,Sheet1!$B$9:$C$13,2,FALSE),0)*$I141</f>
        <v>#VALUE!</v>
      </c>
      <c r="AU141" s="8" t="e">
        <f>_xlfn.IFNA(VLOOKUP(SPECIES!BC164,Sheet1!$B$9:$C$13,2,FALSE),0)*$I141</f>
        <v>#VALUE!</v>
      </c>
      <c r="AV141" s="8" t="e">
        <f>_xlfn.IFNA(VLOOKUP(SPECIES!BD164,Sheet1!$B$9:$C$13,2,FALSE),0)*$I141</f>
        <v>#VALUE!</v>
      </c>
      <c r="AW141" s="8" t="e">
        <f>_xlfn.IFNA(VLOOKUP(SPECIES!BE164,Sheet1!$B$9:$C$13,2,FALSE),0)*$I141</f>
        <v>#VALUE!</v>
      </c>
      <c r="AX141" s="8" t="e">
        <f>_xlfn.IFNA(VLOOKUP(SPECIES!BF164,Sheet1!$B$9:$C$13,2,FALSE),0)*$I141</f>
        <v>#VALUE!</v>
      </c>
      <c r="AY141" s="8" t="e">
        <f>_xlfn.IFNA(VLOOKUP(SPECIES!BG164,Sheet1!$B$9:$C$13,2,FALSE),0)*$I141</f>
        <v>#VALUE!</v>
      </c>
      <c r="AZ141" s="8" t="e">
        <f>_xlfn.IFNA(VLOOKUP(SPECIES!BH164,Sheet1!$B$9:$C$13,2,FALSE),0)*$I141</f>
        <v>#VALUE!</v>
      </c>
      <c r="BA141" s="8" t="e">
        <f>_xlfn.IFNA(VLOOKUP(SPECIES!BI164,Sheet1!$B$9:$C$13,2,FALSE),0)*$I141</f>
        <v>#VALUE!</v>
      </c>
      <c r="BB141" s="8" t="e">
        <f>_xlfn.IFNA(VLOOKUP(SPECIES!BJ164,Sheet1!$B$9:$C$13,2,FALSE),0)*$I141</f>
        <v>#VALUE!</v>
      </c>
      <c r="BC141" s="8" t="e">
        <f>_xlfn.IFNA(VLOOKUP(SPECIES!BK164,Sheet1!$B$9:$C$13,2,FALSE),0)*$I141</f>
        <v>#VALUE!</v>
      </c>
      <c r="BD141" s="8" t="e">
        <f>_xlfn.IFNA(VLOOKUP(SPECIES!BL164,Sheet1!$B$9:$C$13,2,FALSE),0)*$I141</f>
        <v>#VALUE!</v>
      </c>
      <c r="BE141" s="8" t="e">
        <f>_xlfn.IFNA(VLOOKUP(SPECIES!BM164,Sheet1!$B$9:$C$13,2,FALSE),0)*$I141</f>
        <v>#VALUE!</v>
      </c>
      <c r="BF141" s="8" t="e">
        <f>_xlfn.IFNA(VLOOKUP(SPECIES!BN164,Sheet1!$B$9:$C$13,2,FALSE),0)*$I141</f>
        <v>#VALUE!</v>
      </c>
      <c r="BG141" s="89" t="e">
        <f>_xlfn.IFNA(VLOOKUP(SPECIES!BO164,Sheet1!$B$9:$C$13,2,FALSE),0)*$I141</f>
        <v>#VALUE!</v>
      </c>
    </row>
    <row r="142" spans="8:59">
      <c r="H142" s="130"/>
      <c r="I142" s="89" t="str">
        <f>IF(SPECIES!C165="x",9,IF(SPECIES!D165="x",3,IF(SPECIES!E165="x",1,"")))</f>
        <v/>
      </c>
      <c r="J142" s="88" t="e">
        <f>_xlfn.IFNA(VLOOKUP(SPECIES!R165,Sheet1!$B$9:$C$13,2,FALSE),0)*$I142</f>
        <v>#VALUE!</v>
      </c>
      <c r="K142" s="8" t="e">
        <f>_xlfn.IFNA(VLOOKUP(SPECIES!S165,Sheet1!$B$9:$C$13,2,FALSE),0)*$I142</f>
        <v>#VALUE!</v>
      </c>
      <c r="L142" s="8" t="e">
        <f>_xlfn.IFNA(VLOOKUP(SPECIES!T165,Sheet1!$B$9:$C$13,2,FALSE),0)*$I142</f>
        <v>#VALUE!</v>
      </c>
      <c r="M142" s="8" t="e">
        <f>_xlfn.IFNA(VLOOKUP(SPECIES!U165,Sheet1!$B$9:$C$13,2,FALSE),0)*$I142</f>
        <v>#VALUE!</v>
      </c>
      <c r="N142" s="8" t="e">
        <f>_xlfn.IFNA(VLOOKUP(SPECIES!V165,Sheet1!$B$9:$C$13,2,FALSE),0)*$I142</f>
        <v>#VALUE!</v>
      </c>
      <c r="O142" s="8" t="e">
        <f>_xlfn.IFNA(VLOOKUP(SPECIES!W165,Sheet1!$B$9:$C$13,2,FALSE),0)*$I142</f>
        <v>#VALUE!</v>
      </c>
      <c r="P142" s="8" t="e">
        <f>_xlfn.IFNA(VLOOKUP(SPECIES!X165,Sheet1!$B$9:$C$13,2,FALSE),0)*$I142</f>
        <v>#VALUE!</v>
      </c>
      <c r="Q142" s="8" t="e">
        <f>_xlfn.IFNA(VLOOKUP(SPECIES!Y165,Sheet1!$B$9:$C$13,2,FALSE),0)*$I142</f>
        <v>#VALUE!</v>
      </c>
      <c r="R142" s="8" t="e">
        <f>_xlfn.IFNA(VLOOKUP(SPECIES!Z165,Sheet1!$B$9:$C$13,2,FALSE),0)*$I142</f>
        <v>#VALUE!</v>
      </c>
      <c r="S142" s="8" t="e">
        <f>_xlfn.IFNA(VLOOKUP(SPECIES!AA165,Sheet1!$B$9:$C$13,2,FALSE),0)*$I142</f>
        <v>#VALUE!</v>
      </c>
      <c r="T142" s="8" t="e">
        <f>_xlfn.IFNA(VLOOKUP(SPECIES!AB165,Sheet1!$B$9:$C$13,2,FALSE),0)*$I142</f>
        <v>#VALUE!</v>
      </c>
      <c r="U142" s="8" t="e">
        <f>_xlfn.IFNA(VLOOKUP(SPECIES!AC165,Sheet1!$B$9:$C$13,2,FALSE),0)*$I142</f>
        <v>#VALUE!</v>
      </c>
      <c r="V142" s="8" t="e">
        <f>_xlfn.IFNA(VLOOKUP(SPECIES!AD165,Sheet1!$B$9:$C$13,2,FALSE),0)*$I142</f>
        <v>#VALUE!</v>
      </c>
      <c r="W142" s="8" t="e">
        <f>_xlfn.IFNA(VLOOKUP(SPECIES!AE165,Sheet1!$B$9:$C$13,2,FALSE),0)*$I142</f>
        <v>#VALUE!</v>
      </c>
      <c r="X142" s="8" t="e">
        <f>_xlfn.IFNA(VLOOKUP(SPECIES!AF165,Sheet1!$B$9:$C$13,2,FALSE),0)*$I142</f>
        <v>#VALUE!</v>
      </c>
      <c r="Y142" s="8" t="e">
        <f>_xlfn.IFNA(VLOOKUP(SPECIES!AG165,Sheet1!$B$9:$C$13,2,FALSE),0)*$I142</f>
        <v>#VALUE!</v>
      </c>
      <c r="Z142" s="8" t="e">
        <f>_xlfn.IFNA(VLOOKUP(SPECIES!AH165,Sheet1!$B$9:$C$13,2,FALSE),0)*$I142</f>
        <v>#VALUE!</v>
      </c>
      <c r="AA142" s="8" t="e">
        <f>_xlfn.IFNA(VLOOKUP(SPECIES!AI165,Sheet1!$B$9:$C$13,2,FALSE),0)*$I142</f>
        <v>#VALUE!</v>
      </c>
      <c r="AB142" s="8" t="e">
        <f>_xlfn.IFNA(VLOOKUP(SPECIES!AJ165,Sheet1!$B$9:$C$13,2,FALSE),0)*$I142</f>
        <v>#VALUE!</v>
      </c>
      <c r="AC142" s="8" t="e">
        <f>_xlfn.IFNA(VLOOKUP(SPECIES!AK165,Sheet1!$B$9:$C$13,2,FALSE),0)*$I142</f>
        <v>#VALUE!</v>
      </c>
      <c r="AD142" s="8" t="e">
        <f>_xlfn.IFNA(VLOOKUP(SPECIES!AL165,Sheet1!$B$9:$C$13,2,FALSE),0)*$I142</f>
        <v>#VALUE!</v>
      </c>
      <c r="AE142" s="8" t="e">
        <f>_xlfn.IFNA(VLOOKUP(SPECIES!AM165,Sheet1!$B$9:$C$13,2,FALSE),0)*$I142</f>
        <v>#VALUE!</v>
      </c>
      <c r="AF142" s="8" t="e">
        <f>_xlfn.IFNA(VLOOKUP(SPECIES!AN165,Sheet1!$B$9:$C$13,2,FALSE),0)*$I142</f>
        <v>#VALUE!</v>
      </c>
      <c r="AG142" s="8" t="e">
        <f>_xlfn.IFNA(VLOOKUP(SPECIES!AO165,Sheet1!$B$9:$C$13,2,FALSE),0)*$I142</f>
        <v>#VALUE!</v>
      </c>
      <c r="AH142" s="8" t="e">
        <f>_xlfn.IFNA(VLOOKUP(SPECIES!AP165,Sheet1!$B$9:$C$13,2,FALSE),0)*$I142</f>
        <v>#VALUE!</v>
      </c>
      <c r="AI142" s="8" t="e">
        <f>_xlfn.IFNA(VLOOKUP(SPECIES!AQ165,Sheet1!$B$9:$C$13,2,FALSE),0)*$I142</f>
        <v>#VALUE!</v>
      </c>
      <c r="AJ142" s="8" t="e">
        <f>_xlfn.IFNA(VLOOKUP(SPECIES!AR165,Sheet1!$B$9:$C$13,2,FALSE),0)*$I142</f>
        <v>#VALUE!</v>
      </c>
      <c r="AK142" s="8" t="e">
        <f>_xlfn.IFNA(VLOOKUP(SPECIES!AS165,Sheet1!$B$9:$C$13,2,FALSE),0)*$I142</f>
        <v>#VALUE!</v>
      </c>
      <c r="AL142" s="8" t="e">
        <f>_xlfn.IFNA(VLOOKUP(SPECIES!AT165,Sheet1!$B$9:$C$13,2,FALSE),0)*$I142</f>
        <v>#VALUE!</v>
      </c>
      <c r="AM142" s="8" t="e">
        <f>_xlfn.IFNA(VLOOKUP(SPECIES!AU165,Sheet1!$B$9:$C$13,2,FALSE),0)*$I142</f>
        <v>#VALUE!</v>
      </c>
      <c r="AN142" s="8" t="e">
        <f>_xlfn.IFNA(VLOOKUP(SPECIES!AV165,Sheet1!$B$9:$C$13,2,FALSE),0)*$I142</f>
        <v>#VALUE!</v>
      </c>
      <c r="AO142" s="8" t="e">
        <f>_xlfn.IFNA(VLOOKUP(SPECIES!AW165,Sheet1!$B$9:$C$13,2,FALSE),0)*$I142</f>
        <v>#VALUE!</v>
      </c>
      <c r="AP142" s="8" t="e">
        <f>_xlfn.IFNA(VLOOKUP(SPECIES!AX165,Sheet1!$B$9:$C$13,2,FALSE),0)*$I142</f>
        <v>#VALUE!</v>
      </c>
      <c r="AQ142" s="8" t="e">
        <f>_xlfn.IFNA(VLOOKUP(SPECIES!AY165,Sheet1!$B$9:$C$13,2,FALSE),0)*$I142</f>
        <v>#VALUE!</v>
      </c>
      <c r="AR142" s="8" t="e">
        <f>_xlfn.IFNA(VLOOKUP(SPECIES!AZ165,Sheet1!$B$9:$C$13,2,FALSE),0)*$I142</f>
        <v>#VALUE!</v>
      </c>
      <c r="AS142" s="8" t="e">
        <f>_xlfn.IFNA(VLOOKUP(SPECIES!BA165,Sheet1!$B$9:$C$13,2,FALSE),0)*$I142</f>
        <v>#VALUE!</v>
      </c>
      <c r="AT142" s="8" t="e">
        <f>_xlfn.IFNA(VLOOKUP(SPECIES!BB165,Sheet1!$B$9:$C$13,2,FALSE),0)*$I142</f>
        <v>#VALUE!</v>
      </c>
      <c r="AU142" s="8" t="e">
        <f>_xlfn.IFNA(VLOOKUP(SPECIES!BC165,Sheet1!$B$9:$C$13,2,FALSE),0)*$I142</f>
        <v>#VALUE!</v>
      </c>
      <c r="AV142" s="8" t="e">
        <f>_xlfn.IFNA(VLOOKUP(SPECIES!BD165,Sheet1!$B$9:$C$13,2,FALSE),0)*$I142</f>
        <v>#VALUE!</v>
      </c>
      <c r="AW142" s="8" t="e">
        <f>_xlfn.IFNA(VLOOKUP(SPECIES!BE165,Sheet1!$B$9:$C$13,2,FALSE),0)*$I142</f>
        <v>#VALUE!</v>
      </c>
      <c r="AX142" s="8" t="e">
        <f>_xlfn.IFNA(VLOOKUP(SPECIES!BF165,Sheet1!$B$9:$C$13,2,FALSE),0)*$I142</f>
        <v>#VALUE!</v>
      </c>
      <c r="AY142" s="8" t="e">
        <f>_xlfn.IFNA(VLOOKUP(SPECIES!BG165,Sheet1!$B$9:$C$13,2,FALSE),0)*$I142</f>
        <v>#VALUE!</v>
      </c>
      <c r="AZ142" s="8" t="e">
        <f>_xlfn.IFNA(VLOOKUP(SPECIES!BH165,Sheet1!$B$9:$C$13,2,FALSE),0)*$I142</f>
        <v>#VALUE!</v>
      </c>
      <c r="BA142" s="8" t="e">
        <f>_xlfn.IFNA(VLOOKUP(SPECIES!BI165,Sheet1!$B$9:$C$13,2,FALSE),0)*$I142</f>
        <v>#VALUE!</v>
      </c>
      <c r="BB142" s="8" t="e">
        <f>_xlfn.IFNA(VLOOKUP(SPECIES!BJ165,Sheet1!$B$9:$C$13,2,FALSE),0)*$I142</f>
        <v>#VALUE!</v>
      </c>
      <c r="BC142" s="8" t="e">
        <f>_xlfn.IFNA(VLOOKUP(SPECIES!BK165,Sheet1!$B$9:$C$13,2,FALSE),0)*$I142</f>
        <v>#VALUE!</v>
      </c>
      <c r="BD142" s="8" t="e">
        <f>_xlfn.IFNA(VLOOKUP(SPECIES!BL165,Sheet1!$B$9:$C$13,2,FALSE),0)*$I142</f>
        <v>#VALUE!</v>
      </c>
      <c r="BE142" s="8" t="e">
        <f>_xlfn.IFNA(VLOOKUP(SPECIES!BM165,Sheet1!$B$9:$C$13,2,FALSE),0)*$I142</f>
        <v>#VALUE!</v>
      </c>
      <c r="BF142" s="8" t="e">
        <f>_xlfn.IFNA(VLOOKUP(SPECIES!BN165,Sheet1!$B$9:$C$13,2,FALSE),0)*$I142</f>
        <v>#VALUE!</v>
      </c>
      <c r="BG142" s="89" t="e">
        <f>_xlfn.IFNA(VLOOKUP(SPECIES!BO165,Sheet1!$B$9:$C$13,2,FALSE),0)*$I142</f>
        <v>#VALUE!</v>
      </c>
    </row>
    <row r="143" spans="8:59">
      <c r="H143" s="130"/>
      <c r="I143" s="89" t="str">
        <f>IF(SPECIES!C166="x",9,IF(SPECIES!D166="x",3,IF(SPECIES!E166="x",1,"")))</f>
        <v/>
      </c>
      <c r="J143" s="88" t="e">
        <f>_xlfn.IFNA(VLOOKUP(SPECIES!R166,Sheet1!$B$9:$C$13,2,FALSE),0)*$I143</f>
        <v>#VALUE!</v>
      </c>
      <c r="K143" s="8" t="e">
        <f>_xlfn.IFNA(VLOOKUP(SPECIES!S166,Sheet1!$B$9:$C$13,2,FALSE),0)*$I143</f>
        <v>#VALUE!</v>
      </c>
      <c r="L143" s="8" t="e">
        <f>_xlfn.IFNA(VLOOKUP(SPECIES!T166,Sheet1!$B$9:$C$13,2,FALSE),0)*$I143</f>
        <v>#VALUE!</v>
      </c>
      <c r="M143" s="8" t="e">
        <f>_xlfn.IFNA(VLOOKUP(SPECIES!U166,Sheet1!$B$9:$C$13,2,FALSE),0)*$I143</f>
        <v>#VALUE!</v>
      </c>
      <c r="N143" s="8" t="e">
        <f>_xlfn.IFNA(VLOOKUP(SPECIES!V166,Sheet1!$B$9:$C$13,2,FALSE),0)*$I143</f>
        <v>#VALUE!</v>
      </c>
      <c r="O143" s="8" t="e">
        <f>_xlfn.IFNA(VLOOKUP(SPECIES!W166,Sheet1!$B$9:$C$13,2,FALSE),0)*$I143</f>
        <v>#VALUE!</v>
      </c>
      <c r="P143" s="8" t="e">
        <f>_xlfn.IFNA(VLOOKUP(SPECIES!X166,Sheet1!$B$9:$C$13,2,FALSE),0)*$I143</f>
        <v>#VALUE!</v>
      </c>
      <c r="Q143" s="8" t="e">
        <f>_xlfn.IFNA(VLOOKUP(SPECIES!Y166,Sheet1!$B$9:$C$13,2,FALSE),0)*$I143</f>
        <v>#VALUE!</v>
      </c>
      <c r="R143" s="8" t="e">
        <f>_xlfn.IFNA(VLOOKUP(SPECIES!Z166,Sheet1!$B$9:$C$13,2,FALSE),0)*$I143</f>
        <v>#VALUE!</v>
      </c>
      <c r="S143" s="8" t="e">
        <f>_xlfn.IFNA(VLOOKUP(SPECIES!AA166,Sheet1!$B$9:$C$13,2,FALSE),0)*$I143</f>
        <v>#VALUE!</v>
      </c>
      <c r="T143" s="8" t="e">
        <f>_xlfn.IFNA(VLOOKUP(SPECIES!AB166,Sheet1!$B$9:$C$13,2,FALSE),0)*$I143</f>
        <v>#VALUE!</v>
      </c>
      <c r="U143" s="8" t="e">
        <f>_xlfn.IFNA(VLOOKUP(SPECIES!AC166,Sheet1!$B$9:$C$13,2,FALSE),0)*$I143</f>
        <v>#VALUE!</v>
      </c>
      <c r="V143" s="8" t="e">
        <f>_xlfn.IFNA(VLOOKUP(SPECIES!AD166,Sheet1!$B$9:$C$13,2,FALSE),0)*$I143</f>
        <v>#VALUE!</v>
      </c>
      <c r="W143" s="8" t="e">
        <f>_xlfn.IFNA(VLOOKUP(SPECIES!AE166,Sheet1!$B$9:$C$13,2,FALSE),0)*$I143</f>
        <v>#VALUE!</v>
      </c>
      <c r="X143" s="8" t="e">
        <f>_xlfn.IFNA(VLOOKUP(SPECIES!AF166,Sheet1!$B$9:$C$13,2,FALSE),0)*$I143</f>
        <v>#VALUE!</v>
      </c>
      <c r="Y143" s="8" t="e">
        <f>_xlfn.IFNA(VLOOKUP(SPECIES!AG166,Sheet1!$B$9:$C$13,2,FALSE),0)*$I143</f>
        <v>#VALUE!</v>
      </c>
      <c r="Z143" s="8" t="e">
        <f>_xlfn.IFNA(VLOOKUP(SPECIES!AH166,Sheet1!$B$9:$C$13,2,FALSE),0)*$I143</f>
        <v>#VALUE!</v>
      </c>
      <c r="AA143" s="8" t="e">
        <f>_xlfn.IFNA(VLOOKUP(SPECIES!AI166,Sheet1!$B$9:$C$13,2,FALSE),0)*$I143</f>
        <v>#VALUE!</v>
      </c>
      <c r="AB143" s="8" t="e">
        <f>_xlfn.IFNA(VLOOKUP(SPECIES!AJ166,Sheet1!$B$9:$C$13,2,FALSE),0)*$I143</f>
        <v>#VALUE!</v>
      </c>
      <c r="AC143" s="8" t="e">
        <f>_xlfn.IFNA(VLOOKUP(SPECIES!AK166,Sheet1!$B$9:$C$13,2,FALSE),0)*$I143</f>
        <v>#VALUE!</v>
      </c>
      <c r="AD143" s="8" t="e">
        <f>_xlfn.IFNA(VLOOKUP(SPECIES!AL166,Sheet1!$B$9:$C$13,2,FALSE),0)*$I143</f>
        <v>#VALUE!</v>
      </c>
      <c r="AE143" s="8" t="e">
        <f>_xlfn.IFNA(VLOOKUP(SPECIES!AM166,Sheet1!$B$9:$C$13,2,FALSE),0)*$I143</f>
        <v>#VALUE!</v>
      </c>
      <c r="AF143" s="8" t="e">
        <f>_xlfn.IFNA(VLOOKUP(SPECIES!AN166,Sheet1!$B$9:$C$13,2,FALSE),0)*$I143</f>
        <v>#VALUE!</v>
      </c>
      <c r="AG143" s="8" t="e">
        <f>_xlfn.IFNA(VLOOKUP(SPECIES!AO166,Sheet1!$B$9:$C$13,2,FALSE),0)*$I143</f>
        <v>#VALUE!</v>
      </c>
      <c r="AH143" s="8" t="e">
        <f>_xlfn.IFNA(VLOOKUP(SPECIES!AP166,Sheet1!$B$9:$C$13,2,FALSE),0)*$I143</f>
        <v>#VALUE!</v>
      </c>
      <c r="AI143" s="8" t="e">
        <f>_xlfn.IFNA(VLOOKUP(SPECIES!AQ166,Sheet1!$B$9:$C$13,2,FALSE),0)*$I143</f>
        <v>#VALUE!</v>
      </c>
      <c r="AJ143" s="8" t="e">
        <f>_xlfn.IFNA(VLOOKUP(SPECIES!AR166,Sheet1!$B$9:$C$13,2,FALSE),0)*$I143</f>
        <v>#VALUE!</v>
      </c>
      <c r="AK143" s="8" t="e">
        <f>_xlfn.IFNA(VLOOKUP(SPECIES!AS166,Sheet1!$B$9:$C$13,2,FALSE),0)*$I143</f>
        <v>#VALUE!</v>
      </c>
      <c r="AL143" s="8" t="e">
        <f>_xlfn.IFNA(VLOOKUP(SPECIES!AT166,Sheet1!$B$9:$C$13,2,FALSE),0)*$I143</f>
        <v>#VALUE!</v>
      </c>
      <c r="AM143" s="8" t="e">
        <f>_xlfn.IFNA(VLOOKUP(SPECIES!AU166,Sheet1!$B$9:$C$13,2,FALSE),0)*$I143</f>
        <v>#VALUE!</v>
      </c>
      <c r="AN143" s="8" t="e">
        <f>_xlfn.IFNA(VLOOKUP(SPECIES!AV166,Sheet1!$B$9:$C$13,2,FALSE),0)*$I143</f>
        <v>#VALUE!</v>
      </c>
      <c r="AO143" s="8" t="e">
        <f>_xlfn.IFNA(VLOOKUP(SPECIES!AW166,Sheet1!$B$9:$C$13,2,FALSE),0)*$I143</f>
        <v>#VALUE!</v>
      </c>
      <c r="AP143" s="8" t="e">
        <f>_xlfn.IFNA(VLOOKUP(SPECIES!AX166,Sheet1!$B$9:$C$13,2,FALSE),0)*$I143</f>
        <v>#VALUE!</v>
      </c>
      <c r="AQ143" s="8" t="e">
        <f>_xlfn.IFNA(VLOOKUP(SPECIES!AY166,Sheet1!$B$9:$C$13,2,FALSE),0)*$I143</f>
        <v>#VALUE!</v>
      </c>
      <c r="AR143" s="8" t="e">
        <f>_xlfn.IFNA(VLOOKUP(SPECIES!AZ166,Sheet1!$B$9:$C$13,2,FALSE),0)*$I143</f>
        <v>#VALUE!</v>
      </c>
      <c r="AS143" s="8" t="e">
        <f>_xlfn.IFNA(VLOOKUP(SPECIES!BA166,Sheet1!$B$9:$C$13,2,FALSE),0)*$I143</f>
        <v>#VALUE!</v>
      </c>
      <c r="AT143" s="8" t="e">
        <f>_xlfn.IFNA(VLOOKUP(SPECIES!BB166,Sheet1!$B$9:$C$13,2,FALSE),0)*$I143</f>
        <v>#VALUE!</v>
      </c>
      <c r="AU143" s="8" t="e">
        <f>_xlfn.IFNA(VLOOKUP(SPECIES!BC166,Sheet1!$B$9:$C$13,2,FALSE),0)*$I143</f>
        <v>#VALUE!</v>
      </c>
      <c r="AV143" s="8" t="e">
        <f>_xlfn.IFNA(VLOOKUP(SPECIES!BD166,Sheet1!$B$9:$C$13,2,FALSE),0)*$I143</f>
        <v>#VALUE!</v>
      </c>
      <c r="AW143" s="8" t="e">
        <f>_xlfn.IFNA(VLOOKUP(SPECIES!BE166,Sheet1!$B$9:$C$13,2,FALSE),0)*$I143</f>
        <v>#VALUE!</v>
      </c>
      <c r="AX143" s="8" t="e">
        <f>_xlfn.IFNA(VLOOKUP(SPECIES!BF166,Sheet1!$B$9:$C$13,2,FALSE),0)*$I143</f>
        <v>#VALUE!</v>
      </c>
      <c r="AY143" s="8" t="e">
        <f>_xlfn.IFNA(VLOOKUP(SPECIES!BG166,Sheet1!$B$9:$C$13,2,FALSE),0)*$I143</f>
        <v>#VALUE!</v>
      </c>
      <c r="AZ143" s="8" t="e">
        <f>_xlfn.IFNA(VLOOKUP(SPECIES!BH166,Sheet1!$B$9:$C$13,2,FALSE),0)*$I143</f>
        <v>#VALUE!</v>
      </c>
      <c r="BA143" s="8" t="e">
        <f>_xlfn.IFNA(VLOOKUP(SPECIES!BI166,Sheet1!$B$9:$C$13,2,FALSE),0)*$I143</f>
        <v>#VALUE!</v>
      </c>
      <c r="BB143" s="8" t="e">
        <f>_xlfn.IFNA(VLOOKUP(SPECIES!BJ166,Sheet1!$B$9:$C$13,2,FALSE),0)*$I143</f>
        <v>#VALUE!</v>
      </c>
      <c r="BC143" s="8" t="e">
        <f>_xlfn.IFNA(VLOOKUP(SPECIES!BK166,Sheet1!$B$9:$C$13,2,FALSE),0)*$I143</f>
        <v>#VALUE!</v>
      </c>
      <c r="BD143" s="8" t="e">
        <f>_xlfn.IFNA(VLOOKUP(SPECIES!BL166,Sheet1!$B$9:$C$13,2,FALSE),0)*$I143</f>
        <v>#VALUE!</v>
      </c>
      <c r="BE143" s="8" t="e">
        <f>_xlfn.IFNA(VLOOKUP(SPECIES!BM166,Sheet1!$B$9:$C$13,2,FALSE),0)*$I143</f>
        <v>#VALUE!</v>
      </c>
      <c r="BF143" s="8" t="e">
        <f>_xlfn.IFNA(VLOOKUP(SPECIES!BN166,Sheet1!$B$9:$C$13,2,FALSE),0)*$I143</f>
        <v>#VALUE!</v>
      </c>
      <c r="BG143" s="89" t="e">
        <f>_xlfn.IFNA(VLOOKUP(SPECIES!BO166,Sheet1!$B$9:$C$13,2,FALSE),0)*$I143</f>
        <v>#VALUE!</v>
      </c>
    </row>
    <row r="144" spans="8:59">
      <c r="H144" s="130"/>
      <c r="I144" s="89" t="str">
        <f>IF(SPECIES!C167="x",9,IF(SPECIES!D167="x",3,IF(SPECIES!E167="x",1,"")))</f>
        <v/>
      </c>
      <c r="J144" s="88" t="e">
        <f>_xlfn.IFNA(VLOOKUP(SPECIES!R167,Sheet1!$B$9:$C$13,2,FALSE),0)*$I144</f>
        <v>#VALUE!</v>
      </c>
      <c r="K144" s="8" t="e">
        <f>_xlfn.IFNA(VLOOKUP(SPECIES!S167,Sheet1!$B$9:$C$13,2,FALSE),0)*$I144</f>
        <v>#VALUE!</v>
      </c>
      <c r="L144" s="8" t="e">
        <f>_xlfn.IFNA(VLOOKUP(SPECIES!T167,Sheet1!$B$9:$C$13,2,FALSE),0)*$I144</f>
        <v>#VALUE!</v>
      </c>
      <c r="M144" s="8" t="e">
        <f>_xlfn.IFNA(VLOOKUP(SPECIES!U167,Sheet1!$B$9:$C$13,2,FALSE),0)*$I144</f>
        <v>#VALUE!</v>
      </c>
      <c r="N144" s="8" t="e">
        <f>_xlfn.IFNA(VLOOKUP(SPECIES!V167,Sheet1!$B$9:$C$13,2,FALSE),0)*$I144</f>
        <v>#VALUE!</v>
      </c>
      <c r="O144" s="8" t="e">
        <f>_xlfn.IFNA(VLOOKUP(SPECIES!W167,Sheet1!$B$9:$C$13,2,FALSE),0)*$I144</f>
        <v>#VALUE!</v>
      </c>
      <c r="P144" s="8" t="e">
        <f>_xlfn.IFNA(VLOOKUP(SPECIES!X167,Sheet1!$B$9:$C$13,2,FALSE),0)*$I144</f>
        <v>#VALUE!</v>
      </c>
      <c r="Q144" s="8" t="e">
        <f>_xlfn.IFNA(VLOOKUP(SPECIES!Y167,Sheet1!$B$9:$C$13,2,FALSE),0)*$I144</f>
        <v>#VALUE!</v>
      </c>
      <c r="R144" s="8" t="e">
        <f>_xlfn.IFNA(VLOOKUP(SPECIES!Z167,Sheet1!$B$9:$C$13,2,FALSE),0)*$I144</f>
        <v>#VALUE!</v>
      </c>
      <c r="S144" s="8" t="e">
        <f>_xlfn.IFNA(VLOOKUP(SPECIES!AA167,Sheet1!$B$9:$C$13,2,FALSE),0)*$I144</f>
        <v>#VALUE!</v>
      </c>
      <c r="T144" s="8" t="e">
        <f>_xlfn.IFNA(VLOOKUP(SPECIES!AB167,Sheet1!$B$9:$C$13,2,FALSE),0)*$I144</f>
        <v>#VALUE!</v>
      </c>
      <c r="U144" s="8" t="e">
        <f>_xlfn.IFNA(VLOOKUP(SPECIES!AC167,Sheet1!$B$9:$C$13,2,FALSE),0)*$I144</f>
        <v>#VALUE!</v>
      </c>
      <c r="V144" s="8" t="e">
        <f>_xlfn.IFNA(VLOOKUP(SPECIES!AD167,Sheet1!$B$9:$C$13,2,FALSE),0)*$I144</f>
        <v>#VALUE!</v>
      </c>
      <c r="W144" s="8" t="e">
        <f>_xlfn.IFNA(VLOOKUP(SPECIES!AE167,Sheet1!$B$9:$C$13,2,FALSE),0)*$I144</f>
        <v>#VALUE!</v>
      </c>
      <c r="X144" s="8" t="e">
        <f>_xlfn.IFNA(VLOOKUP(SPECIES!AF167,Sheet1!$B$9:$C$13,2,FALSE),0)*$I144</f>
        <v>#VALUE!</v>
      </c>
      <c r="Y144" s="8" t="e">
        <f>_xlfn.IFNA(VLOOKUP(SPECIES!AG167,Sheet1!$B$9:$C$13,2,FALSE),0)*$I144</f>
        <v>#VALUE!</v>
      </c>
      <c r="Z144" s="8" t="e">
        <f>_xlfn.IFNA(VLOOKUP(SPECIES!AH167,Sheet1!$B$9:$C$13,2,FALSE),0)*$I144</f>
        <v>#VALUE!</v>
      </c>
      <c r="AA144" s="8" t="e">
        <f>_xlfn.IFNA(VLOOKUP(SPECIES!AI167,Sheet1!$B$9:$C$13,2,FALSE),0)*$I144</f>
        <v>#VALUE!</v>
      </c>
      <c r="AB144" s="8" t="e">
        <f>_xlfn.IFNA(VLOOKUP(SPECIES!AJ167,Sheet1!$B$9:$C$13,2,FALSE),0)*$I144</f>
        <v>#VALUE!</v>
      </c>
      <c r="AC144" s="8" t="e">
        <f>_xlfn.IFNA(VLOOKUP(SPECIES!AK167,Sheet1!$B$9:$C$13,2,FALSE),0)*$I144</f>
        <v>#VALUE!</v>
      </c>
      <c r="AD144" s="8" t="e">
        <f>_xlfn.IFNA(VLOOKUP(SPECIES!AL167,Sheet1!$B$9:$C$13,2,FALSE),0)*$I144</f>
        <v>#VALUE!</v>
      </c>
      <c r="AE144" s="8" t="e">
        <f>_xlfn.IFNA(VLOOKUP(SPECIES!AM167,Sheet1!$B$9:$C$13,2,FALSE),0)*$I144</f>
        <v>#VALUE!</v>
      </c>
      <c r="AF144" s="8" t="e">
        <f>_xlfn.IFNA(VLOOKUP(SPECIES!AN167,Sheet1!$B$9:$C$13,2,FALSE),0)*$I144</f>
        <v>#VALUE!</v>
      </c>
      <c r="AG144" s="8" t="e">
        <f>_xlfn.IFNA(VLOOKUP(SPECIES!AO167,Sheet1!$B$9:$C$13,2,FALSE),0)*$I144</f>
        <v>#VALUE!</v>
      </c>
      <c r="AH144" s="8" t="e">
        <f>_xlfn.IFNA(VLOOKUP(SPECIES!AP167,Sheet1!$B$9:$C$13,2,FALSE),0)*$I144</f>
        <v>#VALUE!</v>
      </c>
      <c r="AI144" s="8" t="e">
        <f>_xlfn.IFNA(VLOOKUP(SPECIES!AQ167,Sheet1!$B$9:$C$13,2,FALSE),0)*$I144</f>
        <v>#VALUE!</v>
      </c>
      <c r="AJ144" s="8" t="e">
        <f>_xlfn.IFNA(VLOOKUP(SPECIES!AR167,Sheet1!$B$9:$C$13,2,FALSE),0)*$I144</f>
        <v>#VALUE!</v>
      </c>
      <c r="AK144" s="8" t="e">
        <f>_xlfn.IFNA(VLOOKUP(SPECIES!AS167,Sheet1!$B$9:$C$13,2,FALSE),0)*$I144</f>
        <v>#VALUE!</v>
      </c>
      <c r="AL144" s="8" t="e">
        <f>_xlfn.IFNA(VLOOKUP(SPECIES!AT167,Sheet1!$B$9:$C$13,2,FALSE),0)*$I144</f>
        <v>#VALUE!</v>
      </c>
      <c r="AM144" s="8" t="e">
        <f>_xlfn.IFNA(VLOOKUP(SPECIES!AU167,Sheet1!$B$9:$C$13,2,FALSE),0)*$I144</f>
        <v>#VALUE!</v>
      </c>
      <c r="AN144" s="8" t="e">
        <f>_xlfn.IFNA(VLOOKUP(SPECIES!AV167,Sheet1!$B$9:$C$13,2,FALSE),0)*$I144</f>
        <v>#VALUE!</v>
      </c>
      <c r="AO144" s="8" t="e">
        <f>_xlfn.IFNA(VLOOKUP(SPECIES!AW167,Sheet1!$B$9:$C$13,2,FALSE),0)*$I144</f>
        <v>#VALUE!</v>
      </c>
      <c r="AP144" s="8" t="e">
        <f>_xlfn.IFNA(VLOOKUP(SPECIES!AX167,Sheet1!$B$9:$C$13,2,FALSE),0)*$I144</f>
        <v>#VALUE!</v>
      </c>
      <c r="AQ144" s="8" t="e">
        <f>_xlfn.IFNA(VLOOKUP(SPECIES!AY167,Sheet1!$B$9:$C$13,2,FALSE),0)*$I144</f>
        <v>#VALUE!</v>
      </c>
      <c r="AR144" s="8" t="e">
        <f>_xlfn.IFNA(VLOOKUP(SPECIES!AZ167,Sheet1!$B$9:$C$13,2,FALSE),0)*$I144</f>
        <v>#VALUE!</v>
      </c>
      <c r="AS144" s="8" t="e">
        <f>_xlfn.IFNA(VLOOKUP(SPECIES!BA167,Sheet1!$B$9:$C$13,2,FALSE),0)*$I144</f>
        <v>#VALUE!</v>
      </c>
      <c r="AT144" s="8" t="e">
        <f>_xlfn.IFNA(VLOOKUP(SPECIES!BB167,Sheet1!$B$9:$C$13,2,FALSE),0)*$I144</f>
        <v>#VALUE!</v>
      </c>
      <c r="AU144" s="8" t="e">
        <f>_xlfn.IFNA(VLOOKUP(SPECIES!BC167,Sheet1!$B$9:$C$13,2,FALSE),0)*$I144</f>
        <v>#VALUE!</v>
      </c>
      <c r="AV144" s="8" t="e">
        <f>_xlfn.IFNA(VLOOKUP(SPECIES!BD167,Sheet1!$B$9:$C$13,2,FALSE),0)*$I144</f>
        <v>#VALUE!</v>
      </c>
      <c r="AW144" s="8" t="e">
        <f>_xlfn.IFNA(VLOOKUP(SPECIES!BE167,Sheet1!$B$9:$C$13,2,FALSE),0)*$I144</f>
        <v>#VALUE!</v>
      </c>
      <c r="AX144" s="8" t="e">
        <f>_xlfn.IFNA(VLOOKUP(SPECIES!BF167,Sheet1!$B$9:$C$13,2,FALSE),0)*$I144</f>
        <v>#VALUE!</v>
      </c>
      <c r="AY144" s="8" t="e">
        <f>_xlfn.IFNA(VLOOKUP(SPECIES!BG167,Sheet1!$B$9:$C$13,2,FALSE),0)*$I144</f>
        <v>#VALUE!</v>
      </c>
      <c r="AZ144" s="8" t="e">
        <f>_xlfn.IFNA(VLOOKUP(SPECIES!BH167,Sheet1!$B$9:$C$13,2,FALSE),0)*$I144</f>
        <v>#VALUE!</v>
      </c>
      <c r="BA144" s="8" t="e">
        <f>_xlfn.IFNA(VLOOKUP(SPECIES!BI167,Sheet1!$B$9:$C$13,2,FALSE),0)*$I144</f>
        <v>#VALUE!</v>
      </c>
      <c r="BB144" s="8" t="e">
        <f>_xlfn.IFNA(VLOOKUP(SPECIES!BJ167,Sheet1!$B$9:$C$13,2,FALSE),0)*$I144</f>
        <v>#VALUE!</v>
      </c>
      <c r="BC144" s="8" t="e">
        <f>_xlfn.IFNA(VLOOKUP(SPECIES!BK167,Sheet1!$B$9:$C$13,2,FALSE),0)*$I144</f>
        <v>#VALUE!</v>
      </c>
      <c r="BD144" s="8" t="e">
        <f>_xlfn.IFNA(VLOOKUP(SPECIES!BL167,Sheet1!$B$9:$C$13,2,FALSE),0)*$I144</f>
        <v>#VALUE!</v>
      </c>
      <c r="BE144" s="8" t="e">
        <f>_xlfn.IFNA(VLOOKUP(SPECIES!BM167,Sheet1!$B$9:$C$13,2,FALSE),0)*$I144</f>
        <v>#VALUE!</v>
      </c>
      <c r="BF144" s="8" t="e">
        <f>_xlfn.IFNA(VLOOKUP(SPECIES!BN167,Sheet1!$B$9:$C$13,2,FALSE),0)*$I144</f>
        <v>#VALUE!</v>
      </c>
      <c r="BG144" s="89" t="e">
        <f>_xlfn.IFNA(VLOOKUP(SPECIES!BO167,Sheet1!$B$9:$C$13,2,FALSE),0)*$I144</f>
        <v>#VALUE!</v>
      </c>
    </row>
    <row r="145" spans="8:59">
      <c r="H145" s="130"/>
      <c r="I145" s="89" t="str">
        <f>IF(SPECIES!C168="x",9,IF(SPECIES!D168="x",3,IF(SPECIES!E168="x",1,"")))</f>
        <v/>
      </c>
      <c r="J145" s="88" t="e">
        <f>_xlfn.IFNA(VLOOKUP(SPECIES!R168,Sheet1!$B$9:$C$13,2,FALSE),0)*$I145</f>
        <v>#VALUE!</v>
      </c>
      <c r="K145" s="8" t="e">
        <f>_xlfn.IFNA(VLOOKUP(SPECIES!S168,Sheet1!$B$9:$C$13,2,FALSE),0)*$I145</f>
        <v>#VALUE!</v>
      </c>
      <c r="L145" s="8" t="e">
        <f>_xlfn.IFNA(VLOOKUP(SPECIES!T168,Sheet1!$B$9:$C$13,2,FALSE),0)*$I145</f>
        <v>#VALUE!</v>
      </c>
      <c r="M145" s="8" t="e">
        <f>_xlfn.IFNA(VLOOKUP(SPECIES!U168,Sheet1!$B$9:$C$13,2,FALSE),0)*$I145</f>
        <v>#VALUE!</v>
      </c>
      <c r="N145" s="8" t="e">
        <f>_xlfn.IFNA(VLOOKUP(SPECIES!V168,Sheet1!$B$9:$C$13,2,FALSE),0)*$I145</f>
        <v>#VALUE!</v>
      </c>
      <c r="O145" s="8" t="e">
        <f>_xlfn.IFNA(VLOOKUP(SPECIES!W168,Sheet1!$B$9:$C$13,2,FALSE),0)*$I145</f>
        <v>#VALUE!</v>
      </c>
      <c r="P145" s="8" t="e">
        <f>_xlfn.IFNA(VLOOKUP(SPECIES!X168,Sheet1!$B$9:$C$13,2,FALSE),0)*$I145</f>
        <v>#VALUE!</v>
      </c>
      <c r="Q145" s="8" t="e">
        <f>_xlfn.IFNA(VLOOKUP(SPECIES!Y168,Sheet1!$B$9:$C$13,2,FALSE),0)*$I145</f>
        <v>#VALUE!</v>
      </c>
      <c r="R145" s="8" t="e">
        <f>_xlfn.IFNA(VLOOKUP(SPECIES!Z168,Sheet1!$B$9:$C$13,2,FALSE),0)*$I145</f>
        <v>#VALUE!</v>
      </c>
      <c r="S145" s="8" t="e">
        <f>_xlfn.IFNA(VLOOKUP(SPECIES!AA168,Sheet1!$B$9:$C$13,2,FALSE),0)*$I145</f>
        <v>#VALUE!</v>
      </c>
      <c r="T145" s="8" t="e">
        <f>_xlfn.IFNA(VLOOKUP(SPECIES!AB168,Sheet1!$B$9:$C$13,2,FALSE),0)*$I145</f>
        <v>#VALUE!</v>
      </c>
      <c r="U145" s="8" t="e">
        <f>_xlfn.IFNA(VLOOKUP(SPECIES!AC168,Sheet1!$B$9:$C$13,2,FALSE),0)*$I145</f>
        <v>#VALUE!</v>
      </c>
      <c r="V145" s="8" t="e">
        <f>_xlfn.IFNA(VLOOKUP(SPECIES!AD168,Sheet1!$B$9:$C$13,2,FALSE),0)*$I145</f>
        <v>#VALUE!</v>
      </c>
      <c r="W145" s="8" t="e">
        <f>_xlfn.IFNA(VLOOKUP(SPECIES!AE168,Sheet1!$B$9:$C$13,2,FALSE),0)*$I145</f>
        <v>#VALUE!</v>
      </c>
      <c r="X145" s="8" t="e">
        <f>_xlfn.IFNA(VLOOKUP(SPECIES!AF168,Sheet1!$B$9:$C$13,2,FALSE),0)*$I145</f>
        <v>#VALUE!</v>
      </c>
      <c r="Y145" s="8" t="e">
        <f>_xlfn.IFNA(VLOOKUP(SPECIES!AG168,Sheet1!$B$9:$C$13,2,FALSE),0)*$I145</f>
        <v>#VALUE!</v>
      </c>
      <c r="Z145" s="8" t="e">
        <f>_xlfn.IFNA(VLOOKUP(SPECIES!AH168,Sheet1!$B$9:$C$13,2,FALSE),0)*$I145</f>
        <v>#VALUE!</v>
      </c>
      <c r="AA145" s="8" t="e">
        <f>_xlfn.IFNA(VLOOKUP(SPECIES!AI168,Sheet1!$B$9:$C$13,2,FALSE),0)*$I145</f>
        <v>#VALUE!</v>
      </c>
      <c r="AB145" s="8" t="e">
        <f>_xlfn.IFNA(VLOOKUP(SPECIES!AJ168,Sheet1!$B$9:$C$13,2,FALSE),0)*$I145</f>
        <v>#VALUE!</v>
      </c>
      <c r="AC145" s="8" t="e">
        <f>_xlfn.IFNA(VLOOKUP(SPECIES!AK168,Sheet1!$B$9:$C$13,2,FALSE),0)*$I145</f>
        <v>#VALUE!</v>
      </c>
      <c r="AD145" s="8" t="e">
        <f>_xlfn.IFNA(VLOOKUP(SPECIES!AL168,Sheet1!$B$9:$C$13,2,FALSE),0)*$I145</f>
        <v>#VALUE!</v>
      </c>
      <c r="AE145" s="8" t="e">
        <f>_xlfn.IFNA(VLOOKUP(SPECIES!AM168,Sheet1!$B$9:$C$13,2,FALSE),0)*$I145</f>
        <v>#VALUE!</v>
      </c>
      <c r="AF145" s="8" t="e">
        <f>_xlfn.IFNA(VLOOKUP(SPECIES!AN168,Sheet1!$B$9:$C$13,2,FALSE),0)*$I145</f>
        <v>#VALUE!</v>
      </c>
      <c r="AG145" s="8" t="e">
        <f>_xlfn.IFNA(VLOOKUP(SPECIES!AO168,Sheet1!$B$9:$C$13,2,FALSE),0)*$I145</f>
        <v>#VALUE!</v>
      </c>
      <c r="AH145" s="8" t="e">
        <f>_xlfn.IFNA(VLOOKUP(SPECIES!AP168,Sheet1!$B$9:$C$13,2,FALSE),0)*$I145</f>
        <v>#VALUE!</v>
      </c>
      <c r="AI145" s="8" t="e">
        <f>_xlfn.IFNA(VLOOKUP(SPECIES!AQ168,Sheet1!$B$9:$C$13,2,FALSE),0)*$I145</f>
        <v>#VALUE!</v>
      </c>
      <c r="AJ145" s="8" t="e">
        <f>_xlfn.IFNA(VLOOKUP(SPECIES!AR168,Sheet1!$B$9:$C$13,2,FALSE),0)*$I145</f>
        <v>#VALUE!</v>
      </c>
      <c r="AK145" s="8" t="e">
        <f>_xlfn.IFNA(VLOOKUP(SPECIES!AS168,Sheet1!$B$9:$C$13,2,FALSE),0)*$I145</f>
        <v>#VALUE!</v>
      </c>
      <c r="AL145" s="8" t="e">
        <f>_xlfn.IFNA(VLOOKUP(SPECIES!AT168,Sheet1!$B$9:$C$13,2,FALSE),0)*$I145</f>
        <v>#VALUE!</v>
      </c>
      <c r="AM145" s="8" t="e">
        <f>_xlfn.IFNA(VLOOKUP(SPECIES!AU168,Sheet1!$B$9:$C$13,2,FALSE),0)*$I145</f>
        <v>#VALUE!</v>
      </c>
      <c r="AN145" s="8" t="e">
        <f>_xlfn.IFNA(VLOOKUP(SPECIES!AV168,Sheet1!$B$9:$C$13,2,FALSE),0)*$I145</f>
        <v>#VALUE!</v>
      </c>
      <c r="AO145" s="8" t="e">
        <f>_xlfn.IFNA(VLOOKUP(SPECIES!AW168,Sheet1!$B$9:$C$13,2,FALSE),0)*$I145</f>
        <v>#VALUE!</v>
      </c>
      <c r="AP145" s="8" t="e">
        <f>_xlfn.IFNA(VLOOKUP(SPECIES!AX168,Sheet1!$B$9:$C$13,2,FALSE),0)*$I145</f>
        <v>#VALUE!</v>
      </c>
      <c r="AQ145" s="8" t="e">
        <f>_xlfn.IFNA(VLOOKUP(SPECIES!AY168,Sheet1!$B$9:$C$13,2,FALSE),0)*$I145</f>
        <v>#VALUE!</v>
      </c>
      <c r="AR145" s="8" t="e">
        <f>_xlfn.IFNA(VLOOKUP(SPECIES!AZ168,Sheet1!$B$9:$C$13,2,FALSE),0)*$I145</f>
        <v>#VALUE!</v>
      </c>
      <c r="AS145" s="8" t="e">
        <f>_xlfn.IFNA(VLOOKUP(SPECIES!BA168,Sheet1!$B$9:$C$13,2,FALSE),0)*$I145</f>
        <v>#VALUE!</v>
      </c>
      <c r="AT145" s="8" t="e">
        <f>_xlfn.IFNA(VLOOKUP(SPECIES!BB168,Sheet1!$B$9:$C$13,2,FALSE),0)*$I145</f>
        <v>#VALUE!</v>
      </c>
      <c r="AU145" s="8" t="e">
        <f>_xlfn.IFNA(VLOOKUP(SPECIES!BC168,Sheet1!$B$9:$C$13,2,FALSE),0)*$I145</f>
        <v>#VALUE!</v>
      </c>
      <c r="AV145" s="8" t="e">
        <f>_xlfn.IFNA(VLOOKUP(SPECIES!BD168,Sheet1!$B$9:$C$13,2,FALSE),0)*$I145</f>
        <v>#VALUE!</v>
      </c>
      <c r="AW145" s="8" t="e">
        <f>_xlfn.IFNA(VLOOKUP(SPECIES!BE168,Sheet1!$B$9:$C$13,2,FALSE),0)*$I145</f>
        <v>#VALUE!</v>
      </c>
      <c r="AX145" s="8" t="e">
        <f>_xlfn.IFNA(VLOOKUP(SPECIES!BF168,Sheet1!$B$9:$C$13,2,FALSE),0)*$I145</f>
        <v>#VALUE!</v>
      </c>
      <c r="AY145" s="8" t="e">
        <f>_xlfn.IFNA(VLOOKUP(SPECIES!BG168,Sheet1!$B$9:$C$13,2,FALSE),0)*$I145</f>
        <v>#VALUE!</v>
      </c>
      <c r="AZ145" s="8" t="e">
        <f>_xlfn.IFNA(VLOOKUP(SPECIES!BH168,Sheet1!$B$9:$C$13,2,FALSE),0)*$I145</f>
        <v>#VALUE!</v>
      </c>
      <c r="BA145" s="8" t="e">
        <f>_xlfn.IFNA(VLOOKUP(SPECIES!BI168,Sheet1!$B$9:$C$13,2,FALSE),0)*$I145</f>
        <v>#VALUE!</v>
      </c>
      <c r="BB145" s="8" t="e">
        <f>_xlfn.IFNA(VLOOKUP(SPECIES!BJ168,Sheet1!$B$9:$C$13,2,FALSE),0)*$I145</f>
        <v>#VALUE!</v>
      </c>
      <c r="BC145" s="8" t="e">
        <f>_xlfn.IFNA(VLOOKUP(SPECIES!BK168,Sheet1!$B$9:$C$13,2,FALSE),0)*$I145</f>
        <v>#VALUE!</v>
      </c>
      <c r="BD145" s="8" t="e">
        <f>_xlfn.IFNA(VLOOKUP(SPECIES!BL168,Sheet1!$B$9:$C$13,2,FALSE),0)*$I145</f>
        <v>#VALUE!</v>
      </c>
      <c r="BE145" s="8" t="e">
        <f>_xlfn.IFNA(VLOOKUP(SPECIES!BM168,Sheet1!$B$9:$C$13,2,FALSE),0)*$I145</f>
        <v>#VALUE!</v>
      </c>
      <c r="BF145" s="8" t="e">
        <f>_xlfn.IFNA(VLOOKUP(SPECIES!BN168,Sheet1!$B$9:$C$13,2,FALSE),0)*$I145</f>
        <v>#VALUE!</v>
      </c>
      <c r="BG145" s="89" t="e">
        <f>_xlfn.IFNA(VLOOKUP(SPECIES!BO168,Sheet1!$B$9:$C$13,2,FALSE),0)*$I145</f>
        <v>#VALUE!</v>
      </c>
    </row>
    <row r="146" spans="8:59">
      <c r="H146" s="130"/>
      <c r="I146" s="89" t="str">
        <f>IF(SPECIES!C169="x",9,IF(SPECIES!D169="x",3,IF(SPECIES!E169="x",1,"")))</f>
        <v/>
      </c>
      <c r="J146" s="88" t="e">
        <f>_xlfn.IFNA(VLOOKUP(SPECIES!R169,Sheet1!$B$9:$C$13,2,FALSE),0)*$I146</f>
        <v>#VALUE!</v>
      </c>
      <c r="K146" s="8" t="e">
        <f>_xlfn.IFNA(VLOOKUP(SPECIES!S169,Sheet1!$B$9:$C$13,2,FALSE),0)*$I146</f>
        <v>#VALUE!</v>
      </c>
      <c r="L146" s="8" t="e">
        <f>_xlfn.IFNA(VLOOKUP(SPECIES!T169,Sheet1!$B$9:$C$13,2,FALSE),0)*$I146</f>
        <v>#VALUE!</v>
      </c>
      <c r="M146" s="8" t="e">
        <f>_xlfn.IFNA(VLOOKUP(SPECIES!U169,Sheet1!$B$9:$C$13,2,FALSE),0)*$I146</f>
        <v>#VALUE!</v>
      </c>
      <c r="N146" s="8" t="e">
        <f>_xlfn.IFNA(VLOOKUP(SPECIES!V169,Sheet1!$B$9:$C$13,2,FALSE),0)*$I146</f>
        <v>#VALUE!</v>
      </c>
      <c r="O146" s="8" t="e">
        <f>_xlfn.IFNA(VLOOKUP(SPECIES!W169,Sheet1!$B$9:$C$13,2,FALSE),0)*$I146</f>
        <v>#VALUE!</v>
      </c>
      <c r="P146" s="8" t="e">
        <f>_xlfn.IFNA(VLOOKUP(SPECIES!X169,Sheet1!$B$9:$C$13,2,FALSE),0)*$I146</f>
        <v>#VALUE!</v>
      </c>
      <c r="Q146" s="8" t="e">
        <f>_xlfn.IFNA(VLOOKUP(SPECIES!Y169,Sheet1!$B$9:$C$13,2,FALSE),0)*$I146</f>
        <v>#VALUE!</v>
      </c>
      <c r="R146" s="8" t="e">
        <f>_xlfn.IFNA(VLOOKUP(SPECIES!Z169,Sheet1!$B$9:$C$13,2,FALSE),0)*$I146</f>
        <v>#VALUE!</v>
      </c>
      <c r="S146" s="8" t="e">
        <f>_xlfn.IFNA(VLOOKUP(SPECIES!AA169,Sheet1!$B$9:$C$13,2,FALSE),0)*$I146</f>
        <v>#VALUE!</v>
      </c>
      <c r="T146" s="8" t="e">
        <f>_xlfn.IFNA(VLOOKUP(SPECIES!AB169,Sheet1!$B$9:$C$13,2,FALSE),0)*$I146</f>
        <v>#VALUE!</v>
      </c>
      <c r="U146" s="8" t="e">
        <f>_xlfn.IFNA(VLOOKUP(SPECIES!AC169,Sheet1!$B$9:$C$13,2,FALSE),0)*$I146</f>
        <v>#VALUE!</v>
      </c>
      <c r="V146" s="8" t="e">
        <f>_xlfn.IFNA(VLOOKUP(SPECIES!AD169,Sheet1!$B$9:$C$13,2,FALSE),0)*$I146</f>
        <v>#VALUE!</v>
      </c>
      <c r="W146" s="8" t="e">
        <f>_xlfn.IFNA(VLOOKUP(SPECIES!AE169,Sheet1!$B$9:$C$13,2,FALSE),0)*$I146</f>
        <v>#VALUE!</v>
      </c>
      <c r="X146" s="8" t="e">
        <f>_xlfn.IFNA(VLOOKUP(SPECIES!AF169,Sheet1!$B$9:$C$13,2,FALSE),0)*$I146</f>
        <v>#VALUE!</v>
      </c>
      <c r="Y146" s="8" t="e">
        <f>_xlfn.IFNA(VLOOKUP(SPECIES!AG169,Sheet1!$B$9:$C$13,2,FALSE),0)*$I146</f>
        <v>#VALUE!</v>
      </c>
      <c r="Z146" s="8" t="e">
        <f>_xlfn.IFNA(VLOOKUP(SPECIES!AH169,Sheet1!$B$9:$C$13,2,FALSE),0)*$I146</f>
        <v>#VALUE!</v>
      </c>
      <c r="AA146" s="8" t="e">
        <f>_xlfn.IFNA(VLOOKUP(SPECIES!AI169,Sheet1!$B$9:$C$13,2,FALSE),0)*$I146</f>
        <v>#VALUE!</v>
      </c>
      <c r="AB146" s="8" t="e">
        <f>_xlfn.IFNA(VLOOKUP(SPECIES!AJ169,Sheet1!$B$9:$C$13,2,FALSE),0)*$I146</f>
        <v>#VALUE!</v>
      </c>
      <c r="AC146" s="8" t="e">
        <f>_xlfn.IFNA(VLOOKUP(SPECIES!AK169,Sheet1!$B$9:$C$13,2,FALSE),0)*$I146</f>
        <v>#VALUE!</v>
      </c>
      <c r="AD146" s="8" t="e">
        <f>_xlfn.IFNA(VLOOKUP(SPECIES!AL169,Sheet1!$B$9:$C$13,2,FALSE),0)*$I146</f>
        <v>#VALUE!</v>
      </c>
      <c r="AE146" s="8" t="e">
        <f>_xlfn.IFNA(VLOOKUP(SPECIES!AM169,Sheet1!$B$9:$C$13,2,FALSE),0)*$I146</f>
        <v>#VALUE!</v>
      </c>
      <c r="AF146" s="8" t="e">
        <f>_xlfn.IFNA(VLOOKUP(SPECIES!AN169,Sheet1!$B$9:$C$13,2,FALSE),0)*$I146</f>
        <v>#VALUE!</v>
      </c>
      <c r="AG146" s="8" t="e">
        <f>_xlfn.IFNA(VLOOKUP(SPECIES!AO169,Sheet1!$B$9:$C$13,2,FALSE),0)*$I146</f>
        <v>#VALUE!</v>
      </c>
      <c r="AH146" s="8" t="e">
        <f>_xlfn.IFNA(VLOOKUP(SPECIES!AP169,Sheet1!$B$9:$C$13,2,FALSE),0)*$I146</f>
        <v>#VALUE!</v>
      </c>
      <c r="AI146" s="8" t="e">
        <f>_xlfn.IFNA(VLOOKUP(SPECIES!AQ169,Sheet1!$B$9:$C$13,2,FALSE),0)*$I146</f>
        <v>#VALUE!</v>
      </c>
      <c r="AJ146" s="8" t="e">
        <f>_xlfn.IFNA(VLOOKUP(SPECIES!AR169,Sheet1!$B$9:$C$13,2,FALSE),0)*$I146</f>
        <v>#VALUE!</v>
      </c>
      <c r="AK146" s="8" t="e">
        <f>_xlfn.IFNA(VLOOKUP(SPECIES!AS169,Sheet1!$B$9:$C$13,2,FALSE),0)*$I146</f>
        <v>#VALUE!</v>
      </c>
      <c r="AL146" s="8" t="e">
        <f>_xlfn.IFNA(VLOOKUP(SPECIES!AT169,Sheet1!$B$9:$C$13,2,FALSE),0)*$I146</f>
        <v>#VALUE!</v>
      </c>
      <c r="AM146" s="8" t="e">
        <f>_xlfn.IFNA(VLOOKUP(SPECIES!AU169,Sheet1!$B$9:$C$13,2,FALSE),0)*$I146</f>
        <v>#VALUE!</v>
      </c>
      <c r="AN146" s="8" t="e">
        <f>_xlfn.IFNA(VLOOKUP(SPECIES!AV169,Sheet1!$B$9:$C$13,2,FALSE),0)*$I146</f>
        <v>#VALUE!</v>
      </c>
      <c r="AO146" s="8" t="e">
        <f>_xlfn.IFNA(VLOOKUP(SPECIES!AW169,Sheet1!$B$9:$C$13,2,FALSE),0)*$I146</f>
        <v>#VALUE!</v>
      </c>
      <c r="AP146" s="8" t="e">
        <f>_xlfn.IFNA(VLOOKUP(SPECIES!AX169,Sheet1!$B$9:$C$13,2,FALSE),0)*$I146</f>
        <v>#VALUE!</v>
      </c>
      <c r="AQ146" s="8" t="e">
        <f>_xlfn.IFNA(VLOOKUP(SPECIES!AY169,Sheet1!$B$9:$C$13,2,FALSE),0)*$I146</f>
        <v>#VALUE!</v>
      </c>
      <c r="AR146" s="8" t="e">
        <f>_xlfn.IFNA(VLOOKUP(SPECIES!AZ169,Sheet1!$B$9:$C$13,2,FALSE),0)*$I146</f>
        <v>#VALUE!</v>
      </c>
      <c r="AS146" s="8" t="e">
        <f>_xlfn.IFNA(VLOOKUP(SPECIES!BA169,Sheet1!$B$9:$C$13,2,FALSE),0)*$I146</f>
        <v>#VALUE!</v>
      </c>
      <c r="AT146" s="8" t="e">
        <f>_xlfn.IFNA(VLOOKUP(SPECIES!BB169,Sheet1!$B$9:$C$13,2,FALSE),0)*$I146</f>
        <v>#VALUE!</v>
      </c>
      <c r="AU146" s="8" t="e">
        <f>_xlfn.IFNA(VLOOKUP(SPECIES!BC169,Sheet1!$B$9:$C$13,2,FALSE),0)*$I146</f>
        <v>#VALUE!</v>
      </c>
      <c r="AV146" s="8" t="e">
        <f>_xlfn.IFNA(VLOOKUP(SPECIES!BD169,Sheet1!$B$9:$C$13,2,FALSE),0)*$I146</f>
        <v>#VALUE!</v>
      </c>
      <c r="AW146" s="8" t="e">
        <f>_xlfn.IFNA(VLOOKUP(SPECIES!BE169,Sheet1!$B$9:$C$13,2,FALSE),0)*$I146</f>
        <v>#VALUE!</v>
      </c>
      <c r="AX146" s="8" t="e">
        <f>_xlfn.IFNA(VLOOKUP(SPECIES!BF169,Sheet1!$B$9:$C$13,2,FALSE),0)*$I146</f>
        <v>#VALUE!</v>
      </c>
      <c r="AY146" s="8" t="e">
        <f>_xlfn.IFNA(VLOOKUP(SPECIES!BG169,Sheet1!$B$9:$C$13,2,FALSE),0)*$I146</f>
        <v>#VALUE!</v>
      </c>
      <c r="AZ146" s="8" t="e">
        <f>_xlfn.IFNA(VLOOKUP(SPECIES!BH169,Sheet1!$B$9:$C$13,2,FALSE),0)*$I146</f>
        <v>#VALUE!</v>
      </c>
      <c r="BA146" s="8" t="e">
        <f>_xlfn.IFNA(VLOOKUP(SPECIES!BI169,Sheet1!$B$9:$C$13,2,FALSE),0)*$I146</f>
        <v>#VALUE!</v>
      </c>
      <c r="BB146" s="8" t="e">
        <f>_xlfn.IFNA(VLOOKUP(SPECIES!BJ169,Sheet1!$B$9:$C$13,2,FALSE),0)*$I146</f>
        <v>#VALUE!</v>
      </c>
      <c r="BC146" s="8" t="e">
        <f>_xlfn.IFNA(VLOOKUP(SPECIES!BK169,Sheet1!$B$9:$C$13,2,FALSE),0)*$I146</f>
        <v>#VALUE!</v>
      </c>
      <c r="BD146" s="8" t="e">
        <f>_xlfn.IFNA(VLOOKUP(SPECIES!BL169,Sheet1!$B$9:$C$13,2,FALSE),0)*$I146</f>
        <v>#VALUE!</v>
      </c>
      <c r="BE146" s="8" t="e">
        <f>_xlfn.IFNA(VLOOKUP(SPECIES!BM169,Sheet1!$B$9:$C$13,2,FALSE),0)*$I146</f>
        <v>#VALUE!</v>
      </c>
      <c r="BF146" s="8" t="e">
        <f>_xlfn.IFNA(VLOOKUP(SPECIES!BN169,Sheet1!$B$9:$C$13,2,FALSE),0)*$I146</f>
        <v>#VALUE!</v>
      </c>
      <c r="BG146" s="89" t="e">
        <f>_xlfn.IFNA(VLOOKUP(SPECIES!BO169,Sheet1!$B$9:$C$13,2,FALSE),0)*$I146</f>
        <v>#VALUE!</v>
      </c>
    </row>
    <row r="147" spans="8:59">
      <c r="H147" s="130"/>
      <c r="I147" s="89" t="str">
        <f>IF(SPECIES!C170="x",9,IF(SPECIES!D170="x",3,IF(SPECIES!E170="x",1,"")))</f>
        <v/>
      </c>
      <c r="J147" s="88" t="e">
        <f>_xlfn.IFNA(VLOOKUP(SPECIES!R170,Sheet1!$B$9:$C$13,2,FALSE),0)*$I147</f>
        <v>#VALUE!</v>
      </c>
      <c r="K147" s="8" t="e">
        <f>_xlfn.IFNA(VLOOKUP(SPECIES!S170,Sheet1!$B$9:$C$13,2,FALSE),0)*$I147</f>
        <v>#VALUE!</v>
      </c>
      <c r="L147" s="8" t="e">
        <f>_xlfn.IFNA(VLOOKUP(SPECIES!T170,Sheet1!$B$9:$C$13,2,FALSE),0)*$I147</f>
        <v>#VALUE!</v>
      </c>
      <c r="M147" s="8" t="e">
        <f>_xlfn.IFNA(VLOOKUP(SPECIES!U170,Sheet1!$B$9:$C$13,2,FALSE),0)*$I147</f>
        <v>#VALUE!</v>
      </c>
      <c r="N147" s="8" t="e">
        <f>_xlfn.IFNA(VLOOKUP(SPECIES!V170,Sheet1!$B$9:$C$13,2,FALSE),0)*$I147</f>
        <v>#VALUE!</v>
      </c>
      <c r="O147" s="8" t="e">
        <f>_xlfn.IFNA(VLOOKUP(SPECIES!W170,Sheet1!$B$9:$C$13,2,FALSE),0)*$I147</f>
        <v>#VALUE!</v>
      </c>
      <c r="P147" s="8" t="e">
        <f>_xlfn.IFNA(VLOOKUP(SPECIES!X170,Sheet1!$B$9:$C$13,2,FALSE),0)*$I147</f>
        <v>#VALUE!</v>
      </c>
      <c r="Q147" s="8" t="e">
        <f>_xlfn.IFNA(VLOOKUP(SPECIES!Y170,Sheet1!$B$9:$C$13,2,FALSE),0)*$I147</f>
        <v>#VALUE!</v>
      </c>
      <c r="R147" s="8" t="e">
        <f>_xlfn.IFNA(VLOOKUP(SPECIES!Z170,Sheet1!$B$9:$C$13,2,FALSE),0)*$I147</f>
        <v>#VALUE!</v>
      </c>
      <c r="S147" s="8" t="e">
        <f>_xlfn.IFNA(VLOOKUP(SPECIES!AA170,Sheet1!$B$9:$C$13,2,FALSE),0)*$I147</f>
        <v>#VALUE!</v>
      </c>
      <c r="T147" s="8" t="e">
        <f>_xlfn.IFNA(VLOOKUP(SPECIES!AB170,Sheet1!$B$9:$C$13,2,FALSE),0)*$I147</f>
        <v>#VALUE!</v>
      </c>
      <c r="U147" s="8" t="e">
        <f>_xlfn.IFNA(VLOOKUP(SPECIES!AC170,Sheet1!$B$9:$C$13,2,FALSE),0)*$I147</f>
        <v>#VALUE!</v>
      </c>
      <c r="V147" s="8" t="e">
        <f>_xlfn.IFNA(VLOOKUP(SPECIES!AD170,Sheet1!$B$9:$C$13,2,FALSE),0)*$I147</f>
        <v>#VALUE!</v>
      </c>
      <c r="W147" s="8" t="e">
        <f>_xlfn.IFNA(VLOOKUP(SPECIES!AE170,Sheet1!$B$9:$C$13,2,FALSE),0)*$I147</f>
        <v>#VALUE!</v>
      </c>
      <c r="X147" s="8" t="e">
        <f>_xlfn.IFNA(VLOOKUP(SPECIES!AF170,Sheet1!$B$9:$C$13,2,FALSE),0)*$I147</f>
        <v>#VALUE!</v>
      </c>
      <c r="Y147" s="8" t="e">
        <f>_xlfn.IFNA(VLOOKUP(SPECIES!AG170,Sheet1!$B$9:$C$13,2,FALSE),0)*$I147</f>
        <v>#VALUE!</v>
      </c>
      <c r="Z147" s="8" t="e">
        <f>_xlfn.IFNA(VLOOKUP(SPECIES!AH170,Sheet1!$B$9:$C$13,2,FALSE),0)*$I147</f>
        <v>#VALUE!</v>
      </c>
      <c r="AA147" s="8" t="e">
        <f>_xlfn.IFNA(VLOOKUP(SPECIES!AI170,Sheet1!$B$9:$C$13,2,FALSE),0)*$I147</f>
        <v>#VALUE!</v>
      </c>
      <c r="AB147" s="8" t="e">
        <f>_xlfn.IFNA(VLOOKUP(SPECIES!AJ170,Sheet1!$B$9:$C$13,2,FALSE),0)*$I147</f>
        <v>#VALUE!</v>
      </c>
      <c r="AC147" s="8" t="e">
        <f>_xlfn.IFNA(VLOOKUP(SPECIES!AK170,Sheet1!$B$9:$C$13,2,FALSE),0)*$I147</f>
        <v>#VALUE!</v>
      </c>
      <c r="AD147" s="8" t="e">
        <f>_xlfn.IFNA(VLOOKUP(SPECIES!AL170,Sheet1!$B$9:$C$13,2,FALSE),0)*$I147</f>
        <v>#VALUE!</v>
      </c>
      <c r="AE147" s="8" t="e">
        <f>_xlfn.IFNA(VLOOKUP(SPECIES!AM170,Sheet1!$B$9:$C$13,2,FALSE),0)*$I147</f>
        <v>#VALUE!</v>
      </c>
      <c r="AF147" s="8" t="e">
        <f>_xlfn.IFNA(VLOOKUP(SPECIES!AN170,Sheet1!$B$9:$C$13,2,FALSE),0)*$I147</f>
        <v>#VALUE!</v>
      </c>
      <c r="AG147" s="8" t="e">
        <f>_xlfn.IFNA(VLOOKUP(SPECIES!AO170,Sheet1!$B$9:$C$13,2,FALSE),0)*$I147</f>
        <v>#VALUE!</v>
      </c>
      <c r="AH147" s="8" t="e">
        <f>_xlfn.IFNA(VLOOKUP(SPECIES!AP170,Sheet1!$B$9:$C$13,2,FALSE),0)*$I147</f>
        <v>#VALUE!</v>
      </c>
      <c r="AI147" s="8" t="e">
        <f>_xlfn.IFNA(VLOOKUP(SPECIES!AQ170,Sheet1!$B$9:$C$13,2,FALSE),0)*$I147</f>
        <v>#VALUE!</v>
      </c>
      <c r="AJ147" s="8" t="e">
        <f>_xlfn.IFNA(VLOOKUP(SPECIES!AR170,Sheet1!$B$9:$C$13,2,FALSE),0)*$I147</f>
        <v>#VALUE!</v>
      </c>
      <c r="AK147" s="8" t="e">
        <f>_xlfn.IFNA(VLOOKUP(SPECIES!AS170,Sheet1!$B$9:$C$13,2,FALSE),0)*$I147</f>
        <v>#VALUE!</v>
      </c>
      <c r="AL147" s="8" t="e">
        <f>_xlfn.IFNA(VLOOKUP(SPECIES!AT170,Sheet1!$B$9:$C$13,2,FALSE),0)*$I147</f>
        <v>#VALUE!</v>
      </c>
      <c r="AM147" s="8" t="e">
        <f>_xlfn.IFNA(VLOOKUP(SPECIES!AU170,Sheet1!$B$9:$C$13,2,FALSE),0)*$I147</f>
        <v>#VALUE!</v>
      </c>
      <c r="AN147" s="8" t="e">
        <f>_xlfn.IFNA(VLOOKUP(SPECIES!AV170,Sheet1!$B$9:$C$13,2,FALSE),0)*$I147</f>
        <v>#VALUE!</v>
      </c>
      <c r="AO147" s="8" t="e">
        <f>_xlfn.IFNA(VLOOKUP(SPECIES!AW170,Sheet1!$B$9:$C$13,2,FALSE),0)*$I147</f>
        <v>#VALUE!</v>
      </c>
      <c r="AP147" s="8" t="e">
        <f>_xlfn.IFNA(VLOOKUP(SPECIES!AX170,Sheet1!$B$9:$C$13,2,FALSE),0)*$I147</f>
        <v>#VALUE!</v>
      </c>
      <c r="AQ147" s="8" t="e">
        <f>_xlfn.IFNA(VLOOKUP(SPECIES!AY170,Sheet1!$B$9:$C$13,2,FALSE),0)*$I147</f>
        <v>#VALUE!</v>
      </c>
      <c r="AR147" s="8" t="e">
        <f>_xlfn.IFNA(VLOOKUP(SPECIES!AZ170,Sheet1!$B$9:$C$13,2,FALSE),0)*$I147</f>
        <v>#VALUE!</v>
      </c>
      <c r="AS147" s="8" t="e">
        <f>_xlfn.IFNA(VLOOKUP(SPECIES!BA170,Sheet1!$B$9:$C$13,2,FALSE),0)*$I147</f>
        <v>#VALUE!</v>
      </c>
      <c r="AT147" s="8" t="e">
        <f>_xlfn.IFNA(VLOOKUP(SPECIES!BB170,Sheet1!$B$9:$C$13,2,FALSE),0)*$I147</f>
        <v>#VALUE!</v>
      </c>
      <c r="AU147" s="8" t="e">
        <f>_xlfn.IFNA(VLOOKUP(SPECIES!BC170,Sheet1!$B$9:$C$13,2,FALSE),0)*$I147</f>
        <v>#VALUE!</v>
      </c>
      <c r="AV147" s="8" t="e">
        <f>_xlfn.IFNA(VLOOKUP(SPECIES!BD170,Sheet1!$B$9:$C$13,2,FALSE),0)*$I147</f>
        <v>#VALUE!</v>
      </c>
      <c r="AW147" s="8" t="e">
        <f>_xlfn.IFNA(VLOOKUP(SPECIES!BE170,Sheet1!$B$9:$C$13,2,FALSE),0)*$I147</f>
        <v>#VALUE!</v>
      </c>
      <c r="AX147" s="8" t="e">
        <f>_xlfn.IFNA(VLOOKUP(SPECIES!BF170,Sheet1!$B$9:$C$13,2,FALSE),0)*$I147</f>
        <v>#VALUE!</v>
      </c>
      <c r="AY147" s="8" t="e">
        <f>_xlfn.IFNA(VLOOKUP(SPECIES!BG170,Sheet1!$B$9:$C$13,2,FALSE),0)*$I147</f>
        <v>#VALUE!</v>
      </c>
      <c r="AZ147" s="8" t="e">
        <f>_xlfn.IFNA(VLOOKUP(SPECIES!BH170,Sheet1!$B$9:$C$13,2,FALSE),0)*$I147</f>
        <v>#VALUE!</v>
      </c>
      <c r="BA147" s="8" t="e">
        <f>_xlfn.IFNA(VLOOKUP(SPECIES!BI170,Sheet1!$B$9:$C$13,2,FALSE),0)*$I147</f>
        <v>#VALUE!</v>
      </c>
      <c r="BB147" s="8" t="e">
        <f>_xlfn.IFNA(VLOOKUP(SPECIES!BJ170,Sheet1!$B$9:$C$13,2,FALSE),0)*$I147</f>
        <v>#VALUE!</v>
      </c>
      <c r="BC147" s="8" t="e">
        <f>_xlfn.IFNA(VLOOKUP(SPECIES!BK170,Sheet1!$B$9:$C$13,2,FALSE),0)*$I147</f>
        <v>#VALUE!</v>
      </c>
      <c r="BD147" s="8" t="e">
        <f>_xlfn.IFNA(VLOOKUP(SPECIES!BL170,Sheet1!$B$9:$C$13,2,FALSE),0)*$I147</f>
        <v>#VALUE!</v>
      </c>
      <c r="BE147" s="8" t="e">
        <f>_xlfn.IFNA(VLOOKUP(SPECIES!BM170,Sheet1!$B$9:$C$13,2,FALSE),0)*$I147</f>
        <v>#VALUE!</v>
      </c>
      <c r="BF147" s="8" t="e">
        <f>_xlfn.IFNA(VLOOKUP(SPECIES!BN170,Sheet1!$B$9:$C$13,2,FALSE),0)*$I147</f>
        <v>#VALUE!</v>
      </c>
      <c r="BG147" s="89" t="e">
        <f>_xlfn.IFNA(VLOOKUP(SPECIES!BO170,Sheet1!$B$9:$C$13,2,FALSE),0)*$I147</f>
        <v>#VALUE!</v>
      </c>
    </row>
    <row r="148" spans="8:59">
      <c r="H148" s="130"/>
      <c r="I148" s="89" t="str">
        <f>IF(SPECIES!C171="x",9,IF(SPECIES!D171="x",3,IF(SPECIES!E171="x",1,"")))</f>
        <v/>
      </c>
      <c r="J148" s="88" t="e">
        <f>_xlfn.IFNA(VLOOKUP(SPECIES!R171,Sheet1!$B$9:$C$13,2,FALSE),0)*$I148</f>
        <v>#VALUE!</v>
      </c>
      <c r="K148" s="8" t="e">
        <f>_xlfn.IFNA(VLOOKUP(SPECIES!S171,Sheet1!$B$9:$C$13,2,FALSE),0)*$I148</f>
        <v>#VALUE!</v>
      </c>
      <c r="L148" s="8" t="e">
        <f>_xlfn.IFNA(VLOOKUP(SPECIES!T171,Sheet1!$B$9:$C$13,2,FALSE),0)*$I148</f>
        <v>#VALUE!</v>
      </c>
      <c r="M148" s="8" t="e">
        <f>_xlfn.IFNA(VLOOKUP(SPECIES!U171,Sheet1!$B$9:$C$13,2,FALSE),0)*$I148</f>
        <v>#VALUE!</v>
      </c>
      <c r="N148" s="8" t="e">
        <f>_xlfn.IFNA(VLOOKUP(SPECIES!V171,Sheet1!$B$9:$C$13,2,FALSE),0)*$I148</f>
        <v>#VALUE!</v>
      </c>
      <c r="O148" s="8" t="e">
        <f>_xlfn.IFNA(VLOOKUP(SPECIES!W171,Sheet1!$B$9:$C$13,2,FALSE),0)*$I148</f>
        <v>#VALUE!</v>
      </c>
      <c r="P148" s="8" t="e">
        <f>_xlfn.IFNA(VLOOKUP(SPECIES!X171,Sheet1!$B$9:$C$13,2,FALSE),0)*$I148</f>
        <v>#VALUE!</v>
      </c>
      <c r="Q148" s="8" t="e">
        <f>_xlfn.IFNA(VLOOKUP(SPECIES!Y171,Sheet1!$B$9:$C$13,2,FALSE),0)*$I148</f>
        <v>#VALUE!</v>
      </c>
      <c r="R148" s="8" t="e">
        <f>_xlfn.IFNA(VLOOKUP(SPECIES!Z171,Sheet1!$B$9:$C$13,2,FALSE),0)*$I148</f>
        <v>#VALUE!</v>
      </c>
      <c r="S148" s="8" t="e">
        <f>_xlfn.IFNA(VLOOKUP(SPECIES!AA171,Sheet1!$B$9:$C$13,2,FALSE),0)*$I148</f>
        <v>#VALUE!</v>
      </c>
      <c r="T148" s="8" t="e">
        <f>_xlfn.IFNA(VLOOKUP(SPECIES!AB171,Sheet1!$B$9:$C$13,2,FALSE),0)*$I148</f>
        <v>#VALUE!</v>
      </c>
      <c r="U148" s="8" t="e">
        <f>_xlfn.IFNA(VLOOKUP(SPECIES!AC171,Sheet1!$B$9:$C$13,2,FALSE),0)*$I148</f>
        <v>#VALUE!</v>
      </c>
      <c r="V148" s="8" t="e">
        <f>_xlfn.IFNA(VLOOKUP(SPECIES!AD171,Sheet1!$B$9:$C$13,2,FALSE),0)*$I148</f>
        <v>#VALUE!</v>
      </c>
      <c r="W148" s="8" t="e">
        <f>_xlfn.IFNA(VLOOKUP(SPECIES!AE171,Sheet1!$B$9:$C$13,2,FALSE),0)*$I148</f>
        <v>#VALUE!</v>
      </c>
      <c r="X148" s="8" t="e">
        <f>_xlfn.IFNA(VLOOKUP(SPECIES!AF171,Sheet1!$B$9:$C$13,2,FALSE),0)*$I148</f>
        <v>#VALUE!</v>
      </c>
      <c r="Y148" s="8" t="e">
        <f>_xlfn.IFNA(VLOOKUP(SPECIES!AG171,Sheet1!$B$9:$C$13,2,FALSE),0)*$I148</f>
        <v>#VALUE!</v>
      </c>
      <c r="Z148" s="8" t="e">
        <f>_xlfn.IFNA(VLOOKUP(SPECIES!AH171,Sheet1!$B$9:$C$13,2,FALSE),0)*$I148</f>
        <v>#VALUE!</v>
      </c>
      <c r="AA148" s="8" t="e">
        <f>_xlfn.IFNA(VLOOKUP(SPECIES!AI171,Sheet1!$B$9:$C$13,2,FALSE),0)*$I148</f>
        <v>#VALUE!</v>
      </c>
      <c r="AB148" s="8" t="e">
        <f>_xlfn.IFNA(VLOOKUP(SPECIES!AJ171,Sheet1!$B$9:$C$13,2,FALSE),0)*$I148</f>
        <v>#VALUE!</v>
      </c>
      <c r="AC148" s="8" t="e">
        <f>_xlfn.IFNA(VLOOKUP(SPECIES!AK171,Sheet1!$B$9:$C$13,2,FALSE),0)*$I148</f>
        <v>#VALUE!</v>
      </c>
      <c r="AD148" s="8" t="e">
        <f>_xlfn.IFNA(VLOOKUP(SPECIES!AL171,Sheet1!$B$9:$C$13,2,FALSE),0)*$I148</f>
        <v>#VALUE!</v>
      </c>
      <c r="AE148" s="8" t="e">
        <f>_xlfn.IFNA(VLOOKUP(SPECIES!AM171,Sheet1!$B$9:$C$13,2,FALSE),0)*$I148</f>
        <v>#VALUE!</v>
      </c>
      <c r="AF148" s="8" t="e">
        <f>_xlfn.IFNA(VLOOKUP(SPECIES!AN171,Sheet1!$B$9:$C$13,2,FALSE),0)*$I148</f>
        <v>#VALUE!</v>
      </c>
      <c r="AG148" s="8" t="e">
        <f>_xlfn.IFNA(VLOOKUP(SPECIES!AO171,Sheet1!$B$9:$C$13,2,FALSE),0)*$I148</f>
        <v>#VALUE!</v>
      </c>
      <c r="AH148" s="8" t="e">
        <f>_xlfn.IFNA(VLOOKUP(SPECIES!AP171,Sheet1!$B$9:$C$13,2,FALSE),0)*$I148</f>
        <v>#VALUE!</v>
      </c>
      <c r="AI148" s="8" t="e">
        <f>_xlfn.IFNA(VLOOKUP(SPECIES!AQ171,Sheet1!$B$9:$C$13,2,FALSE),0)*$I148</f>
        <v>#VALUE!</v>
      </c>
      <c r="AJ148" s="8" t="e">
        <f>_xlfn.IFNA(VLOOKUP(SPECIES!AR171,Sheet1!$B$9:$C$13,2,FALSE),0)*$I148</f>
        <v>#VALUE!</v>
      </c>
      <c r="AK148" s="8" t="e">
        <f>_xlfn.IFNA(VLOOKUP(SPECIES!AS171,Sheet1!$B$9:$C$13,2,FALSE),0)*$I148</f>
        <v>#VALUE!</v>
      </c>
      <c r="AL148" s="8" t="e">
        <f>_xlfn.IFNA(VLOOKUP(SPECIES!AT171,Sheet1!$B$9:$C$13,2,FALSE),0)*$I148</f>
        <v>#VALUE!</v>
      </c>
      <c r="AM148" s="8" t="e">
        <f>_xlfn.IFNA(VLOOKUP(SPECIES!AU171,Sheet1!$B$9:$C$13,2,FALSE),0)*$I148</f>
        <v>#VALUE!</v>
      </c>
      <c r="AN148" s="8" t="e">
        <f>_xlfn.IFNA(VLOOKUP(SPECIES!AV171,Sheet1!$B$9:$C$13,2,FALSE),0)*$I148</f>
        <v>#VALUE!</v>
      </c>
      <c r="AO148" s="8" t="e">
        <f>_xlfn.IFNA(VLOOKUP(SPECIES!AW171,Sheet1!$B$9:$C$13,2,FALSE),0)*$I148</f>
        <v>#VALUE!</v>
      </c>
      <c r="AP148" s="8" t="e">
        <f>_xlfn.IFNA(VLOOKUP(SPECIES!AX171,Sheet1!$B$9:$C$13,2,FALSE),0)*$I148</f>
        <v>#VALUE!</v>
      </c>
      <c r="AQ148" s="8" t="e">
        <f>_xlfn.IFNA(VLOOKUP(SPECIES!AY171,Sheet1!$B$9:$C$13,2,FALSE),0)*$I148</f>
        <v>#VALUE!</v>
      </c>
      <c r="AR148" s="8" t="e">
        <f>_xlfn.IFNA(VLOOKUP(SPECIES!AZ171,Sheet1!$B$9:$C$13,2,FALSE),0)*$I148</f>
        <v>#VALUE!</v>
      </c>
      <c r="AS148" s="8" t="e">
        <f>_xlfn.IFNA(VLOOKUP(SPECIES!BA171,Sheet1!$B$9:$C$13,2,FALSE),0)*$I148</f>
        <v>#VALUE!</v>
      </c>
      <c r="AT148" s="8" t="e">
        <f>_xlfn.IFNA(VLOOKUP(SPECIES!BB171,Sheet1!$B$9:$C$13,2,FALSE),0)*$I148</f>
        <v>#VALUE!</v>
      </c>
      <c r="AU148" s="8" t="e">
        <f>_xlfn.IFNA(VLOOKUP(SPECIES!BC171,Sheet1!$B$9:$C$13,2,FALSE),0)*$I148</f>
        <v>#VALUE!</v>
      </c>
      <c r="AV148" s="8" t="e">
        <f>_xlfn.IFNA(VLOOKUP(SPECIES!BD171,Sheet1!$B$9:$C$13,2,FALSE),0)*$I148</f>
        <v>#VALUE!</v>
      </c>
      <c r="AW148" s="8" t="e">
        <f>_xlfn.IFNA(VLOOKUP(SPECIES!BE171,Sheet1!$B$9:$C$13,2,FALSE),0)*$I148</f>
        <v>#VALUE!</v>
      </c>
      <c r="AX148" s="8" t="e">
        <f>_xlfn.IFNA(VLOOKUP(SPECIES!BF171,Sheet1!$B$9:$C$13,2,FALSE),0)*$I148</f>
        <v>#VALUE!</v>
      </c>
      <c r="AY148" s="8" t="e">
        <f>_xlfn.IFNA(VLOOKUP(SPECIES!BG171,Sheet1!$B$9:$C$13,2,FALSE),0)*$I148</f>
        <v>#VALUE!</v>
      </c>
      <c r="AZ148" s="8" t="e">
        <f>_xlfn.IFNA(VLOOKUP(SPECIES!BH171,Sheet1!$B$9:$C$13,2,FALSE),0)*$I148</f>
        <v>#VALUE!</v>
      </c>
      <c r="BA148" s="8" t="e">
        <f>_xlfn.IFNA(VLOOKUP(SPECIES!BI171,Sheet1!$B$9:$C$13,2,FALSE),0)*$I148</f>
        <v>#VALUE!</v>
      </c>
      <c r="BB148" s="8" t="e">
        <f>_xlfn.IFNA(VLOOKUP(SPECIES!BJ171,Sheet1!$B$9:$C$13,2,FALSE),0)*$I148</f>
        <v>#VALUE!</v>
      </c>
      <c r="BC148" s="8" t="e">
        <f>_xlfn.IFNA(VLOOKUP(SPECIES!BK171,Sheet1!$B$9:$C$13,2,FALSE),0)*$I148</f>
        <v>#VALUE!</v>
      </c>
      <c r="BD148" s="8" t="e">
        <f>_xlfn.IFNA(VLOOKUP(SPECIES!BL171,Sheet1!$B$9:$C$13,2,FALSE),0)*$I148</f>
        <v>#VALUE!</v>
      </c>
      <c r="BE148" s="8" t="e">
        <f>_xlfn.IFNA(VLOOKUP(SPECIES!BM171,Sheet1!$B$9:$C$13,2,FALSE),0)*$I148</f>
        <v>#VALUE!</v>
      </c>
      <c r="BF148" s="8" t="e">
        <f>_xlfn.IFNA(VLOOKUP(SPECIES!BN171,Sheet1!$B$9:$C$13,2,FALSE),0)*$I148</f>
        <v>#VALUE!</v>
      </c>
      <c r="BG148" s="89" t="e">
        <f>_xlfn.IFNA(VLOOKUP(SPECIES!BO171,Sheet1!$B$9:$C$13,2,FALSE),0)*$I148</f>
        <v>#VALUE!</v>
      </c>
    </row>
    <row r="149" spans="8:59">
      <c r="H149" s="130"/>
      <c r="I149" s="89" t="str">
        <f>IF(SPECIES!C172="x",9,IF(SPECIES!D172="x",3,IF(SPECIES!E172="x",1,"")))</f>
        <v/>
      </c>
      <c r="J149" s="88" t="e">
        <f>_xlfn.IFNA(VLOOKUP(SPECIES!R172,Sheet1!$B$9:$C$13,2,FALSE),0)*$I149</f>
        <v>#VALUE!</v>
      </c>
      <c r="K149" s="8" t="e">
        <f>_xlfn.IFNA(VLOOKUP(SPECIES!S172,Sheet1!$B$9:$C$13,2,FALSE),0)*$I149</f>
        <v>#VALUE!</v>
      </c>
      <c r="L149" s="8" t="e">
        <f>_xlfn.IFNA(VLOOKUP(SPECIES!T172,Sheet1!$B$9:$C$13,2,FALSE),0)*$I149</f>
        <v>#VALUE!</v>
      </c>
      <c r="M149" s="8" t="e">
        <f>_xlfn.IFNA(VLOOKUP(SPECIES!U172,Sheet1!$B$9:$C$13,2,FALSE),0)*$I149</f>
        <v>#VALUE!</v>
      </c>
      <c r="N149" s="8" t="e">
        <f>_xlfn.IFNA(VLOOKUP(SPECIES!V172,Sheet1!$B$9:$C$13,2,FALSE),0)*$I149</f>
        <v>#VALUE!</v>
      </c>
      <c r="O149" s="8" t="e">
        <f>_xlfn.IFNA(VLOOKUP(SPECIES!W172,Sheet1!$B$9:$C$13,2,FALSE),0)*$I149</f>
        <v>#VALUE!</v>
      </c>
      <c r="P149" s="8" t="e">
        <f>_xlfn.IFNA(VLOOKUP(SPECIES!X172,Sheet1!$B$9:$C$13,2,FALSE),0)*$I149</f>
        <v>#VALUE!</v>
      </c>
      <c r="Q149" s="8" t="e">
        <f>_xlfn.IFNA(VLOOKUP(SPECIES!Y172,Sheet1!$B$9:$C$13,2,FALSE),0)*$I149</f>
        <v>#VALUE!</v>
      </c>
      <c r="R149" s="8" t="e">
        <f>_xlfn.IFNA(VLOOKUP(SPECIES!Z172,Sheet1!$B$9:$C$13,2,FALSE),0)*$I149</f>
        <v>#VALUE!</v>
      </c>
      <c r="S149" s="8" t="e">
        <f>_xlfn.IFNA(VLOOKUP(SPECIES!AA172,Sheet1!$B$9:$C$13,2,FALSE),0)*$I149</f>
        <v>#VALUE!</v>
      </c>
      <c r="T149" s="8" t="e">
        <f>_xlfn.IFNA(VLOOKUP(SPECIES!AB172,Sheet1!$B$9:$C$13,2,FALSE),0)*$I149</f>
        <v>#VALUE!</v>
      </c>
      <c r="U149" s="8" t="e">
        <f>_xlfn.IFNA(VLOOKUP(SPECIES!AC172,Sheet1!$B$9:$C$13,2,FALSE),0)*$I149</f>
        <v>#VALUE!</v>
      </c>
      <c r="V149" s="8" t="e">
        <f>_xlfn.IFNA(VLOOKUP(SPECIES!AD172,Sheet1!$B$9:$C$13,2,FALSE),0)*$I149</f>
        <v>#VALUE!</v>
      </c>
      <c r="W149" s="8" t="e">
        <f>_xlfn.IFNA(VLOOKUP(SPECIES!AE172,Sheet1!$B$9:$C$13,2,FALSE),0)*$I149</f>
        <v>#VALUE!</v>
      </c>
      <c r="X149" s="8" t="e">
        <f>_xlfn.IFNA(VLOOKUP(SPECIES!AF172,Sheet1!$B$9:$C$13,2,FALSE),0)*$I149</f>
        <v>#VALUE!</v>
      </c>
      <c r="Y149" s="8" t="e">
        <f>_xlfn.IFNA(VLOOKUP(SPECIES!AG172,Sheet1!$B$9:$C$13,2,FALSE),0)*$I149</f>
        <v>#VALUE!</v>
      </c>
      <c r="Z149" s="8" t="e">
        <f>_xlfn.IFNA(VLOOKUP(SPECIES!AH172,Sheet1!$B$9:$C$13,2,FALSE),0)*$I149</f>
        <v>#VALUE!</v>
      </c>
      <c r="AA149" s="8" t="e">
        <f>_xlfn.IFNA(VLOOKUP(SPECIES!AI172,Sheet1!$B$9:$C$13,2,FALSE),0)*$I149</f>
        <v>#VALUE!</v>
      </c>
      <c r="AB149" s="8" t="e">
        <f>_xlfn.IFNA(VLOOKUP(SPECIES!AJ172,Sheet1!$B$9:$C$13,2,FALSE),0)*$I149</f>
        <v>#VALUE!</v>
      </c>
      <c r="AC149" s="8" t="e">
        <f>_xlfn.IFNA(VLOOKUP(SPECIES!AK172,Sheet1!$B$9:$C$13,2,FALSE),0)*$I149</f>
        <v>#VALUE!</v>
      </c>
      <c r="AD149" s="8" t="e">
        <f>_xlfn.IFNA(VLOOKUP(SPECIES!AL172,Sheet1!$B$9:$C$13,2,FALSE),0)*$I149</f>
        <v>#VALUE!</v>
      </c>
      <c r="AE149" s="8" t="e">
        <f>_xlfn.IFNA(VLOOKUP(SPECIES!AM172,Sheet1!$B$9:$C$13,2,FALSE),0)*$I149</f>
        <v>#VALUE!</v>
      </c>
      <c r="AF149" s="8" t="e">
        <f>_xlfn.IFNA(VLOOKUP(SPECIES!AN172,Sheet1!$B$9:$C$13,2,FALSE),0)*$I149</f>
        <v>#VALUE!</v>
      </c>
      <c r="AG149" s="8" t="e">
        <f>_xlfn.IFNA(VLOOKUP(SPECIES!AO172,Sheet1!$B$9:$C$13,2,FALSE),0)*$I149</f>
        <v>#VALUE!</v>
      </c>
      <c r="AH149" s="8" t="e">
        <f>_xlfn.IFNA(VLOOKUP(SPECIES!AP172,Sheet1!$B$9:$C$13,2,FALSE),0)*$I149</f>
        <v>#VALUE!</v>
      </c>
      <c r="AI149" s="8" t="e">
        <f>_xlfn.IFNA(VLOOKUP(SPECIES!AQ172,Sheet1!$B$9:$C$13,2,FALSE),0)*$I149</f>
        <v>#VALUE!</v>
      </c>
      <c r="AJ149" s="8" t="e">
        <f>_xlfn.IFNA(VLOOKUP(SPECIES!AR172,Sheet1!$B$9:$C$13,2,FALSE),0)*$I149</f>
        <v>#VALUE!</v>
      </c>
      <c r="AK149" s="8" t="e">
        <f>_xlfn.IFNA(VLOOKUP(SPECIES!AS172,Sheet1!$B$9:$C$13,2,FALSE),0)*$I149</f>
        <v>#VALUE!</v>
      </c>
      <c r="AL149" s="8" t="e">
        <f>_xlfn.IFNA(VLOOKUP(SPECIES!AT172,Sheet1!$B$9:$C$13,2,FALSE),0)*$I149</f>
        <v>#VALUE!</v>
      </c>
      <c r="AM149" s="8" t="e">
        <f>_xlfn.IFNA(VLOOKUP(SPECIES!AU172,Sheet1!$B$9:$C$13,2,FALSE),0)*$I149</f>
        <v>#VALUE!</v>
      </c>
      <c r="AN149" s="8" t="e">
        <f>_xlfn.IFNA(VLOOKUP(SPECIES!AV172,Sheet1!$B$9:$C$13,2,FALSE),0)*$I149</f>
        <v>#VALUE!</v>
      </c>
      <c r="AO149" s="8" t="e">
        <f>_xlfn.IFNA(VLOOKUP(SPECIES!AW172,Sheet1!$B$9:$C$13,2,FALSE),0)*$I149</f>
        <v>#VALUE!</v>
      </c>
      <c r="AP149" s="8" t="e">
        <f>_xlfn.IFNA(VLOOKUP(SPECIES!AX172,Sheet1!$B$9:$C$13,2,FALSE),0)*$I149</f>
        <v>#VALUE!</v>
      </c>
      <c r="AQ149" s="8" t="e">
        <f>_xlfn.IFNA(VLOOKUP(SPECIES!AY172,Sheet1!$B$9:$C$13,2,FALSE),0)*$I149</f>
        <v>#VALUE!</v>
      </c>
      <c r="AR149" s="8" t="e">
        <f>_xlfn.IFNA(VLOOKUP(SPECIES!AZ172,Sheet1!$B$9:$C$13,2,FALSE),0)*$I149</f>
        <v>#VALUE!</v>
      </c>
      <c r="AS149" s="8" t="e">
        <f>_xlfn.IFNA(VLOOKUP(SPECIES!BA172,Sheet1!$B$9:$C$13,2,FALSE),0)*$I149</f>
        <v>#VALUE!</v>
      </c>
      <c r="AT149" s="8" t="e">
        <f>_xlfn.IFNA(VLOOKUP(SPECIES!BB172,Sheet1!$B$9:$C$13,2,FALSE),0)*$I149</f>
        <v>#VALUE!</v>
      </c>
      <c r="AU149" s="8" t="e">
        <f>_xlfn.IFNA(VLOOKUP(SPECIES!BC172,Sheet1!$B$9:$C$13,2,FALSE),0)*$I149</f>
        <v>#VALUE!</v>
      </c>
      <c r="AV149" s="8" t="e">
        <f>_xlfn.IFNA(VLOOKUP(SPECIES!BD172,Sheet1!$B$9:$C$13,2,FALSE),0)*$I149</f>
        <v>#VALUE!</v>
      </c>
      <c r="AW149" s="8" t="e">
        <f>_xlfn.IFNA(VLOOKUP(SPECIES!BE172,Sheet1!$B$9:$C$13,2,FALSE),0)*$I149</f>
        <v>#VALUE!</v>
      </c>
      <c r="AX149" s="8" t="e">
        <f>_xlfn.IFNA(VLOOKUP(SPECIES!BF172,Sheet1!$B$9:$C$13,2,FALSE),0)*$I149</f>
        <v>#VALUE!</v>
      </c>
      <c r="AY149" s="8" t="e">
        <f>_xlfn.IFNA(VLOOKUP(SPECIES!BG172,Sheet1!$B$9:$C$13,2,FALSE),0)*$I149</f>
        <v>#VALUE!</v>
      </c>
      <c r="AZ149" s="8" t="e">
        <f>_xlfn.IFNA(VLOOKUP(SPECIES!BH172,Sheet1!$B$9:$C$13,2,FALSE),0)*$I149</f>
        <v>#VALUE!</v>
      </c>
      <c r="BA149" s="8" t="e">
        <f>_xlfn.IFNA(VLOOKUP(SPECIES!BI172,Sheet1!$B$9:$C$13,2,FALSE),0)*$I149</f>
        <v>#VALUE!</v>
      </c>
      <c r="BB149" s="8" t="e">
        <f>_xlfn.IFNA(VLOOKUP(SPECIES!BJ172,Sheet1!$B$9:$C$13,2,FALSE),0)*$I149</f>
        <v>#VALUE!</v>
      </c>
      <c r="BC149" s="8" t="e">
        <f>_xlfn.IFNA(VLOOKUP(SPECIES!BK172,Sheet1!$B$9:$C$13,2,FALSE),0)*$I149</f>
        <v>#VALUE!</v>
      </c>
      <c r="BD149" s="8" t="e">
        <f>_xlfn.IFNA(VLOOKUP(SPECIES!BL172,Sheet1!$B$9:$C$13,2,FALSE),0)*$I149</f>
        <v>#VALUE!</v>
      </c>
      <c r="BE149" s="8" t="e">
        <f>_xlfn.IFNA(VLOOKUP(SPECIES!BM172,Sheet1!$B$9:$C$13,2,FALSE),0)*$I149</f>
        <v>#VALUE!</v>
      </c>
      <c r="BF149" s="8" t="e">
        <f>_xlfn.IFNA(VLOOKUP(SPECIES!BN172,Sheet1!$B$9:$C$13,2,FALSE),0)*$I149</f>
        <v>#VALUE!</v>
      </c>
      <c r="BG149" s="89" t="e">
        <f>_xlfn.IFNA(VLOOKUP(SPECIES!BO172,Sheet1!$B$9:$C$13,2,FALSE),0)*$I149</f>
        <v>#VALUE!</v>
      </c>
    </row>
    <row r="150" spans="8:59">
      <c r="H150" s="130"/>
      <c r="I150" s="89" t="str">
        <f>IF(SPECIES!C173="x",9,IF(SPECIES!D173="x",3,IF(SPECIES!E173="x",1,"")))</f>
        <v/>
      </c>
      <c r="J150" s="88" t="e">
        <f>_xlfn.IFNA(VLOOKUP(SPECIES!R173,Sheet1!$B$9:$C$13,2,FALSE),0)*$I150</f>
        <v>#VALUE!</v>
      </c>
      <c r="K150" s="8" t="e">
        <f>_xlfn.IFNA(VLOOKUP(SPECIES!S173,Sheet1!$B$9:$C$13,2,FALSE),0)*$I150</f>
        <v>#VALUE!</v>
      </c>
      <c r="L150" s="8" t="e">
        <f>_xlfn.IFNA(VLOOKUP(SPECIES!T173,Sheet1!$B$9:$C$13,2,FALSE),0)*$I150</f>
        <v>#VALUE!</v>
      </c>
      <c r="M150" s="8" t="e">
        <f>_xlfn.IFNA(VLOOKUP(SPECIES!U173,Sheet1!$B$9:$C$13,2,FALSE),0)*$I150</f>
        <v>#VALUE!</v>
      </c>
      <c r="N150" s="8" t="e">
        <f>_xlfn.IFNA(VLOOKUP(SPECIES!V173,Sheet1!$B$9:$C$13,2,FALSE),0)*$I150</f>
        <v>#VALUE!</v>
      </c>
      <c r="O150" s="8" t="e">
        <f>_xlfn.IFNA(VLOOKUP(SPECIES!W173,Sheet1!$B$9:$C$13,2,FALSE),0)*$I150</f>
        <v>#VALUE!</v>
      </c>
      <c r="P150" s="8" t="e">
        <f>_xlfn.IFNA(VLOOKUP(SPECIES!X173,Sheet1!$B$9:$C$13,2,FALSE),0)*$I150</f>
        <v>#VALUE!</v>
      </c>
      <c r="Q150" s="8" t="e">
        <f>_xlfn.IFNA(VLOOKUP(SPECIES!Y173,Sheet1!$B$9:$C$13,2,FALSE),0)*$I150</f>
        <v>#VALUE!</v>
      </c>
      <c r="R150" s="8" t="e">
        <f>_xlfn.IFNA(VLOOKUP(SPECIES!Z173,Sheet1!$B$9:$C$13,2,FALSE),0)*$I150</f>
        <v>#VALUE!</v>
      </c>
      <c r="S150" s="8" t="e">
        <f>_xlfn.IFNA(VLOOKUP(SPECIES!AA173,Sheet1!$B$9:$C$13,2,FALSE),0)*$I150</f>
        <v>#VALUE!</v>
      </c>
      <c r="T150" s="8" t="e">
        <f>_xlfn.IFNA(VLOOKUP(SPECIES!AB173,Sheet1!$B$9:$C$13,2,FALSE),0)*$I150</f>
        <v>#VALUE!</v>
      </c>
      <c r="U150" s="8" t="e">
        <f>_xlfn.IFNA(VLOOKUP(SPECIES!AC173,Sheet1!$B$9:$C$13,2,FALSE),0)*$I150</f>
        <v>#VALUE!</v>
      </c>
      <c r="V150" s="8" t="e">
        <f>_xlfn.IFNA(VLOOKUP(SPECIES!AD173,Sheet1!$B$9:$C$13,2,FALSE),0)*$I150</f>
        <v>#VALUE!</v>
      </c>
      <c r="W150" s="8" t="e">
        <f>_xlfn.IFNA(VLOOKUP(SPECIES!AE173,Sheet1!$B$9:$C$13,2,FALSE),0)*$I150</f>
        <v>#VALUE!</v>
      </c>
      <c r="X150" s="8" t="e">
        <f>_xlfn.IFNA(VLOOKUP(SPECIES!AF173,Sheet1!$B$9:$C$13,2,FALSE),0)*$I150</f>
        <v>#VALUE!</v>
      </c>
      <c r="Y150" s="8" t="e">
        <f>_xlfn.IFNA(VLOOKUP(SPECIES!AG173,Sheet1!$B$9:$C$13,2,FALSE),0)*$I150</f>
        <v>#VALUE!</v>
      </c>
      <c r="Z150" s="8" t="e">
        <f>_xlfn.IFNA(VLOOKUP(SPECIES!AH173,Sheet1!$B$9:$C$13,2,FALSE),0)*$I150</f>
        <v>#VALUE!</v>
      </c>
      <c r="AA150" s="8" t="e">
        <f>_xlfn.IFNA(VLOOKUP(SPECIES!AI173,Sheet1!$B$9:$C$13,2,FALSE),0)*$I150</f>
        <v>#VALUE!</v>
      </c>
      <c r="AB150" s="8" t="e">
        <f>_xlfn.IFNA(VLOOKUP(SPECIES!AJ173,Sheet1!$B$9:$C$13,2,FALSE),0)*$I150</f>
        <v>#VALUE!</v>
      </c>
      <c r="AC150" s="8" t="e">
        <f>_xlfn.IFNA(VLOOKUP(SPECIES!AK173,Sheet1!$B$9:$C$13,2,FALSE),0)*$I150</f>
        <v>#VALUE!</v>
      </c>
      <c r="AD150" s="8" t="e">
        <f>_xlfn.IFNA(VLOOKUP(SPECIES!AL173,Sheet1!$B$9:$C$13,2,FALSE),0)*$I150</f>
        <v>#VALUE!</v>
      </c>
      <c r="AE150" s="8" t="e">
        <f>_xlfn.IFNA(VLOOKUP(SPECIES!AM173,Sheet1!$B$9:$C$13,2,FALSE),0)*$I150</f>
        <v>#VALUE!</v>
      </c>
      <c r="AF150" s="8" t="e">
        <f>_xlfn.IFNA(VLOOKUP(SPECIES!AN173,Sheet1!$B$9:$C$13,2,FALSE),0)*$I150</f>
        <v>#VALUE!</v>
      </c>
      <c r="AG150" s="8" t="e">
        <f>_xlfn.IFNA(VLOOKUP(SPECIES!AO173,Sheet1!$B$9:$C$13,2,FALSE),0)*$I150</f>
        <v>#VALUE!</v>
      </c>
      <c r="AH150" s="8" t="e">
        <f>_xlfn.IFNA(VLOOKUP(SPECIES!AP173,Sheet1!$B$9:$C$13,2,FALSE),0)*$I150</f>
        <v>#VALUE!</v>
      </c>
      <c r="AI150" s="8" t="e">
        <f>_xlfn.IFNA(VLOOKUP(SPECIES!AQ173,Sheet1!$B$9:$C$13,2,FALSE),0)*$I150</f>
        <v>#VALUE!</v>
      </c>
      <c r="AJ150" s="8" t="e">
        <f>_xlfn.IFNA(VLOOKUP(SPECIES!AR173,Sheet1!$B$9:$C$13,2,FALSE),0)*$I150</f>
        <v>#VALUE!</v>
      </c>
      <c r="AK150" s="8" t="e">
        <f>_xlfn.IFNA(VLOOKUP(SPECIES!AS173,Sheet1!$B$9:$C$13,2,FALSE),0)*$I150</f>
        <v>#VALUE!</v>
      </c>
      <c r="AL150" s="8" t="e">
        <f>_xlfn.IFNA(VLOOKUP(SPECIES!AT173,Sheet1!$B$9:$C$13,2,FALSE),0)*$I150</f>
        <v>#VALUE!</v>
      </c>
      <c r="AM150" s="8" t="e">
        <f>_xlfn.IFNA(VLOOKUP(SPECIES!AU173,Sheet1!$B$9:$C$13,2,FALSE),0)*$I150</f>
        <v>#VALUE!</v>
      </c>
      <c r="AN150" s="8" t="e">
        <f>_xlfn.IFNA(VLOOKUP(SPECIES!AV173,Sheet1!$B$9:$C$13,2,FALSE),0)*$I150</f>
        <v>#VALUE!</v>
      </c>
      <c r="AO150" s="8" t="e">
        <f>_xlfn.IFNA(VLOOKUP(SPECIES!AW173,Sheet1!$B$9:$C$13,2,FALSE),0)*$I150</f>
        <v>#VALUE!</v>
      </c>
      <c r="AP150" s="8" t="e">
        <f>_xlfn.IFNA(VLOOKUP(SPECIES!AX173,Sheet1!$B$9:$C$13,2,FALSE),0)*$I150</f>
        <v>#VALUE!</v>
      </c>
      <c r="AQ150" s="8" t="e">
        <f>_xlfn.IFNA(VLOOKUP(SPECIES!AY173,Sheet1!$B$9:$C$13,2,FALSE),0)*$I150</f>
        <v>#VALUE!</v>
      </c>
      <c r="AR150" s="8" t="e">
        <f>_xlfn.IFNA(VLOOKUP(SPECIES!AZ173,Sheet1!$B$9:$C$13,2,FALSE),0)*$I150</f>
        <v>#VALUE!</v>
      </c>
      <c r="AS150" s="8" t="e">
        <f>_xlfn.IFNA(VLOOKUP(SPECIES!BA173,Sheet1!$B$9:$C$13,2,FALSE),0)*$I150</f>
        <v>#VALUE!</v>
      </c>
      <c r="AT150" s="8" t="e">
        <f>_xlfn.IFNA(VLOOKUP(SPECIES!BB173,Sheet1!$B$9:$C$13,2,FALSE),0)*$I150</f>
        <v>#VALUE!</v>
      </c>
      <c r="AU150" s="8" t="e">
        <f>_xlfn.IFNA(VLOOKUP(SPECIES!BC173,Sheet1!$B$9:$C$13,2,FALSE),0)*$I150</f>
        <v>#VALUE!</v>
      </c>
      <c r="AV150" s="8" t="e">
        <f>_xlfn.IFNA(VLOOKUP(SPECIES!BD173,Sheet1!$B$9:$C$13,2,FALSE),0)*$I150</f>
        <v>#VALUE!</v>
      </c>
      <c r="AW150" s="8" t="e">
        <f>_xlfn.IFNA(VLOOKUP(SPECIES!BE173,Sheet1!$B$9:$C$13,2,FALSE),0)*$I150</f>
        <v>#VALUE!</v>
      </c>
      <c r="AX150" s="8" t="e">
        <f>_xlfn.IFNA(VLOOKUP(SPECIES!BF173,Sheet1!$B$9:$C$13,2,FALSE),0)*$I150</f>
        <v>#VALUE!</v>
      </c>
      <c r="AY150" s="8" t="e">
        <f>_xlfn.IFNA(VLOOKUP(SPECIES!BG173,Sheet1!$B$9:$C$13,2,FALSE),0)*$I150</f>
        <v>#VALUE!</v>
      </c>
      <c r="AZ150" s="8" t="e">
        <f>_xlfn.IFNA(VLOOKUP(SPECIES!BH173,Sheet1!$B$9:$C$13,2,FALSE),0)*$I150</f>
        <v>#VALUE!</v>
      </c>
      <c r="BA150" s="8" t="e">
        <f>_xlfn.IFNA(VLOOKUP(SPECIES!BI173,Sheet1!$B$9:$C$13,2,FALSE),0)*$I150</f>
        <v>#VALUE!</v>
      </c>
      <c r="BB150" s="8" t="e">
        <f>_xlfn.IFNA(VLOOKUP(SPECIES!BJ173,Sheet1!$B$9:$C$13,2,FALSE),0)*$I150</f>
        <v>#VALUE!</v>
      </c>
      <c r="BC150" s="8" t="e">
        <f>_xlfn.IFNA(VLOOKUP(SPECIES!BK173,Sheet1!$B$9:$C$13,2,FALSE),0)*$I150</f>
        <v>#VALUE!</v>
      </c>
      <c r="BD150" s="8" t="e">
        <f>_xlfn.IFNA(VLOOKUP(SPECIES!BL173,Sheet1!$B$9:$C$13,2,FALSE),0)*$I150</f>
        <v>#VALUE!</v>
      </c>
      <c r="BE150" s="8" t="e">
        <f>_xlfn.IFNA(VLOOKUP(SPECIES!BM173,Sheet1!$B$9:$C$13,2,FALSE),0)*$I150</f>
        <v>#VALUE!</v>
      </c>
      <c r="BF150" s="8" t="e">
        <f>_xlfn.IFNA(VLOOKUP(SPECIES!BN173,Sheet1!$B$9:$C$13,2,FALSE),0)*$I150</f>
        <v>#VALUE!</v>
      </c>
      <c r="BG150" s="89" t="e">
        <f>_xlfn.IFNA(VLOOKUP(SPECIES!BO173,Sheet1!$B$9:$C$13,2,FALSE),0)*$I150</f>
        <v>#VALUE!</v>
      </c>
    </row>
    <row r="151" spans="8:59">
      <c r="H151" s="130"/>
      <c r="I151" s="89" t="str">
        <f>IF(SPECIES!C174="x",9,IF(SPECIES!D174="x",3,IF(SPECIES!E174="x",1,"")))</f>
        <v/>
      </c>
      <c r="J151" s="88" t="e">
        <f>_xlfn.IFNA(VLOOKUP(SPECIES!R174,Sheet1!$B$9:$C$13,2,FALSE),0)*$I151</f>
        <v>#VALUE!</v>
      </c>
      <c r="K151" s="8" t="e">
        <f>_xlfn.IFNA(VLOOKUP(SPECIES!S174,Sheet1!$B$9:$C$13,2,FALSE),0)*$I151</f>
        <v>#VALUE!</v>
      </c>
      <c r="L151" s="8" t="e">
        <f>_xlfn.IFNA(VLOOKUP(SPECIES!T174,Sheet1!$B$9:$C$13,2,FALSE),0)*$I151</f>
        <v>#VALUE!</v>
      </c>
      <c r="M151" s="8" t="e">
        <f>_xlfn.IFNA(VLOOKUP(SPECIES!U174,Sheet1!$B$9:$C$13,2,FALSE),0)*$I151</f>
        <v>#VALUE!</v>
      </c>
      <c r="N151" s="8" t="e">
        <f>_xlfn.IFNA(VLOOKUP(SPECIES!V174,Sheet1!$B$9:$C$13,2,FALSE),0)*$I151</f>
        <v>#VALUE!</v>
      </c>
      <c r="O151" s="8" t="e">
        <f>_xlfn.IFNA(VLOOKUP(SPECIES!W174,Sheet1!$B$9:$C$13,2,FALSE),0)*$I151</f>
        <v>#VALUE!</v>
      </c>
      <c r="P151" s="8" t="e">
        <f>_xlfn.IFNA(VLOOKUP(SPECIES!X174,Sheet1!$B$9:$C$13,2,FALSE),0)*$I151</f>
        <v>#VALUE!</v>
      </c>
      <c r="Q151" s="8" t="e">
        <f>_xlfn.IFNA(VLOOKUP(SPECIES!Y174,Sheet1!$B$9:$C$13,2,FALSE),0)*$I151</f>
        <v>#VALUE!</v>
      </c>
      <c r="R151" s="8" t="e">
        <f>_xlfn.IFNA(VLOOKUP(SPECIES!Z174,Sheet1!$B$9:$C$13,2,FALSE),0)*$I151</f>
        <v>#VALUE!</v>
      </c>
      <c r="S151" s="8" t="e">
        <f>_xlfn.IFNA(VLOOKUP(SPECIES!AA174,Sheet1!$B$9:$C$13,2,FALSE),0)*$I151</f>
        <v>#VALUE!</v>
      </c>
      <c r="T151" s="8" t="e">
        <f>_xlfn.IFNA(VLOOKUP(SPECIES!AB174,Sheet1!$B$9:$C$13,2,FALSE),0)*$I151</f>
        <v>#VALUE!</v>
      </c>
      <c r="U151" s="8" t="e">
        <f>_xlfn.IFNA(VLOOKUP(SPECIES!AC174,Sheet1!$B$9:$C$13,2,FALSE),0)*$I151</f>
        <v>#VALUE!</v>
      </c>
      <c r="V151" s="8" t="e">
        <f>_xlfn.IFNA(VLOOKUP(SPECIES!AD174,Sheet1!$B$9:$C$13,2,FALSE),0)*$I151</f>
        <v>#VALUE!</v>
      </c>
      <c r="W151" s="8" t="e">
        <f>_xlfn.IFNA(VLOOKUP(SPECIES!AE174,Sheet1!$B$9:$C$13,2,FALSE),0)*$I151</f>
        <v>#VALUE!</v>
      </c>
      <c r="X151" s="8" t="e">
        <f>_xlfn.IFNA(VLOOKUP(SPECIES!AF174,Sheet1!$B$9:$C$13,2,FALSE),0)*$I151</f>
        <v>#VALUE!</v>
      </c>
      <c r="Y151" s="8" t="e">
        <f>_xlfn.IFNA(VLOOKUP(SPECIES!AG174,Sheet1!$B$9:$C$13,2,FALSE),0)*$I151</f>
        <v>#VALUE!</v>
      </c>
      <c r="Z151" s="8" t="e">
        <f>_xlfn.IFNA(VLOOKUP(SPECIES!AH174,Sheet1!$B$9:$C$13,2,FALSE),0)*$I151</f>
        <v>#VALUE!</v>
      </c>
      <c r="AA151" s="8" t="e">
        <f>_xlfn.IFNA(VLOOKUP(SPECIES!AI174,Sheet1!$B$9:$C$13,2,FALSE),0)*$I151</f>
        <v>#VALUE!</v>
      </c>
      <c r="AB151" s="8" t="e">
        <f>_xlfn.IFNA(VLOOKUP(SPECIES!AJ174,Sheet1!$B$9:$C$13,2,FALSE),0)*$I151</f>
        <v>#VALUE!</v>
      </c>
      <c r="AC151" s="8" t="e">
        <f>_xlfn.IFNA(VLOOKUP(SPECIES!AK174,Sheet1!$B$9:$C$13,2,FALSE),0)*$I151</f>
        <v>#VALUE!</v>
      </c>
      <c r="AD151" s="8" t="e">
        <f>_xlfn.IFNA(VLOOKUP(SPECIES!AL174,Sheet1!$B$9:$C$13,2,FALSE),0)*$I151</f>
        <v>#VALUE!</v>
      </c>
      <c r="AE151" s="8" t="e">
        <f>_xlfn.IFNA(VLOOKUP(SPECIES!AM174,Sheet1!$B$9:$C$13,2,FALSE),0)*$I151</f>
        <v>#VALUE!</v>
      </c>
      <c r="AF151" s="8" t="e">
        <f>_xlfn.IFNA(VLOOKUP(SPECIES!AN174,Sheet1!$B$9:$C$13,2,FALSE),0)*$I151</f>
        <v>#VALUE!</v>
      </c>
      <c r="AG151" s="8" t="e">
        <f>_xlfn.IFNA(VLOOKUP(SPECIES!AO174,Sheet1!$B$9:$C$13,2,FALSE),0)*$I151</f>
        <v>#VALUE!</v>
      </c>
      <c r="AH151" s="8" t="e">
        <f>_xlfn.IFNA(VLOOKUP(SPECIES!AP174,Sheet1!$B$9:$C$13,2,FALSE),0)*$I151</f>
        <v>#VALUE!</v>
      </c>
      <c r="AI151" s="8" t="e">
        <f>_xlfn.IFNA(VLOOKUP(SPECIES!AQ174,Sheet1!$B$9:$C$13,2,FALSE),0)*$I151</f>
        <v>#VALUE!</v>
      </c>
      <c r="AJ151" s="8" t="e">
        <f>_xlfn.IFNA(VLOOKUP(SPECIES!AR174,Sheet1!$B$9:$C$13,2,FALSE),0)*$I151</f>
        <v>#VALUE!</v>
      </c>
      <c r="AK151" s="8" t="e">
        <f>_xlfn.IFNA(VLOOKUP(SPECIES!AS174,Sheet1!$B$9:$C$13,2,FALSE),0)*$I151</f>
        <v>#VALUE!</v>
      </c>
      <c r="AL151" s="8" t="e">
        <f>_xlfn.IFNA(VLOOKUP(SPECIES!AT174,Sheet1!$B$9:$C$13,2,FALSE),0)*$I151</f>
        <v>#VALUE!</v>
      </c>
      <c r="AM151" s="8" t="e">
        <f>_xlfn.IFNA(VLOOKUP(SPECIES!AU174,Sheet1!$B$9:$C$13,2,FALSE),0)*$I151</f>
        <v>#VALUE!</v>
      </c>
      <c r="AN151" s="8" t="e">
        <f>_xlfn.IFNA(VLOOKUP(SPECIES!AV174,Sheet1!$B$9:$C$13,2,FALSE),0)*$I151</f>
        <v>#VALUE!</v>
      </c>
      <c r="AO151" s="8" t="e">
        <f>_xlfn.IFNA(VLOOKUP(SPECIES!AW174,Sheet1!$B$9:$C$13,2,FALSE),0)*$I151</f>
        <v>#VALUE!</v>
      </c>
      <c r="AP151" s="8" t="e">
        <f>_xlfn.IFNA(VLOOKUP(SPECIES!AX174,Sheet1!$B$9:$C$13,2,FALSE),0)*$I151</f>
        <v>#VALUE!</v>
      </c>
      <c r="AQ151" s="8" t="e">
        <f>_xlfn.IFNA(VLOOKUP(SPECIES!AY174,Sheet1!$B$9:$C$13,2,FALSE),0)*$I151</f>
        <v>#VALUE!</v>
      </c>
      <c r="AR151" s="8" t="e">
        <f>_xlfn.IFNA(VLOOKUP(SPECIES!AZ174,Sheet1!$B$9:$C$13,2,FALSE),0)*$I151</f>
        <v>#VALUE!</v>
      </c>
      <c r="AS151" s="8" t="e">
        <f>_xlfn.IFNA(VLOOKUP(SPECIES!BA174,Sheet1!$B$9:$C$13,2,FALSE),0)*$I151</f>
        <v>#VALUE!</v>
      </c>
      <c r="AT151" s="8" t="e">
        <f>_xlfn.IFNA(VLOOKUP(SPECIES!BB174,Sheet1!$B$9:$C$13,2,FALSE),0)*$I151</f>
        <v>#VALUE!</v>
      </c>
      <c r="AU151" s="8" t="e">
        <f>_xlfn.IFNA(VLOOKUP(SPECIES!BC174,Sheet1!$B$9:$C$13,2,FALSE),0)*$I151</f>
        <v>#VALUE!</v>
      </c>
      <c r="AV151" s="8" t="e">
        <f>_xlfn.IFNA(VLOOKUP(SPECIES!BD174,Sheet1!$B$9:$C$13,2,FALSE),0)*$I151</f>
        <v>#VALUE!</v>
      </c>
      <c r="AW151" s="8" t="e">
        <f>_xlfn.IFNA(VLOOKUP(SPECIES!BE174,Sheet1!$B$9:$C$13,2,FALSE),0)*$I151</f>
        <v>#VALUE!</v>
      </c>
      <c r="AX151" s="8" t="e">
        <f>_xlfn.IFNA(VLOOKUP(SPECIES!BF174,Sheet1!$B$9:$C$13,2,FALSE),0)*$I151</f>
        <v>#VALUE!</v>
      </c>
      <c r="AY151" s="8" t="e">
        <f>_xlfn.IFNA(VLOOKUP(SPECIES!BG174,Sheet1!$B$9:$C$13,2,FALSE),0)*$I151</f>
        <v>#VALUE!</v>
      </c>
      <c r="AZ151" s="8" t="e">
        <f>_xlfn.IFNA(VLOOKUP(SPECIES!BH174,Sheet1!$B$9:$C$13,2,FALSE),0)*$I151</f>
        <v>#VALUE!</v>
      </c>
      <c r="BA151" s="8" t="e">
        <f>_xlfn.IFNA(VLOOKUP(SPECIES!BI174,Sheet1!$B$9:$C$13,2,FALSE),0)*$I151</f>
        <v>#VALUE!</v>
      </c>
      <c r="BB151" s="8" t="e">
        <f>_xlfn.IFNA(VLOOKUP(SPECIES!BJ174,Sheet1!$B$9:$C$13,2,FALSE),0)*$I151</f>
        <v>#VALUE!</v>
      </c>
      <c r="BC151" s="8" t="e">
        <f>_xlfn.IFNA(VLOOKUP(SPECIES!BK174,Sheet1!$B$9:$C$13,2,FALSE),0)*$I151</f>
        <v>#VALUE!</v>
      </c>
      <c r="BD151" s="8" t="e">
        <f>_xlfn.IFNA(VLOOKUP(SPECIES!BL174,Sheet1!$B$9:$C$13,2,FALSE),0)*$I151</f>
        <v>#VALUE!</v>
      </c>
      <c r="BE151" s="8" t="e">
        <f>_xlfn.IFNA(VLOOKUP(SPECIES!BM174,Sheet1!$B$9:$C$13,2,FALSE),0)*$I151</f>
        <v>#VALUE!</v>
      </c>
      <c r="BF151" s="8" t="e">
        <f>_xlfn.IFNA(VLOOKUP(SPECIES!BN174,Sheet1!$B$9:$C$13,2,FALSE),0)*$I151</f>
        <v>#VALUE!</v>
      </c>
      <c r="BG151" s="89" t="e">
        <f>_xlfn.IFNA(VLOOKUP(SPECIES!BO174,Sheet1!$B$9:$C$13,2,FALSE),0)*$I151</f>
        <v>#VALUE!</v>
      </c>
    </row>
    <row r="152" spans="8:59">
      <c r="H152" s="130"/>
      <c r="I152" s="89" t="str">
        <f>IF(SPECIES!C175="x",9,IF(SPECIES!D175="x",3,IF(SPECIES!E175="x",1,"")))</f>
        <v/>
      </c>
      <c r="J152" s="88" t="e">
        <f>_xlfn.IFNA(VLOOKUP(SPECIES!R175,Sheet1!$B$9:$C$13,2,FALSE),0)*$I152</f>
        <v>#VALUE!</v>
      </c>
      <c r="K152" s="8" t="e">
        <f>_xlfn.IFNA(VLOOKUP(SPECIES!S175,Sheet1!$B$9:$C$13,2,FALSE),0)*$I152</f>
        <v>#VALUE!</v>
      </c>
      <c r="L152" s="8" t="e">
        <f>_xlfn.IFNA(VLOOKUP(SPECIES!T175,Sheet1!$B$9:$C$13,2,FALSE),0)*$I152</f>
        <v>#VALUE!</v>
      </c>
      <c r="M152" s="8" t="e">
        <f>_xlfn.IFNA(VLOOKUP(SPECIES!U175,Sheet1!$B$9:$C$13,2,FALSE),0)*$I152</f>
        <v>#VALUE!</v>
      </c>
      <c r="N152" s="8" t="e">
        <f>_xlfn.IFNA(VLOOKUP(SPECIES!V175,Sheet1!$B$9:$C$13,2,FALSE),0)*$I152</f>
        <v>#VALUE!</v>
      </c>
      <c r="O152" s="8" t="e">
        <f>_xlfn.IFNA(VLOOKUP(SPECIES!W175,Sheet1!$B$9:$C$13,2,FALSE),0)*$I152</f>
        <v>#VALUE!</v>
      </c>
      <c r="P152" s="8" t="e">
        <f>_xlfn.IFNA(VLOOKUP(SPECIES!X175,Sheet1!$B$9:$C$13,2,FALSE),0)*$I152</f>
        <v>#VALUE!</v>
      </c>
      <c r="Q152" s="8" t="e">
        <f>_xlfn.IFNA(VLOOKUP(SPECIES!Y175,Sheet1!$B$9:$C$13,2,FALSE),0)*$I152</f>
        <v>#VALUE!</v>
      </c>
      <c r="R152" s="8" t="e">
        <f>_xlfn.IFNA(VLOOKUP(SPECIES!Z175,Sheet1!$B$9:$C$13,2,FALSE),0)*$I152</f>
        <v>#VALUE!</v>
      </c>
      <c r="S152" s="8" t="e">
        <f>_xlfn.IFNA(VLOOKUP(SPECIES!AA175,Sheet1!$B$9:$C$13,2,FALSE),0)*$I152</f>
        <v>#VALUE!</v>
      </c>
      <c r="T152" s="8" t="e">
        <f>_xlfn.IFNA(VLOOKUP(SPECIES!AB175,Sheet1!$B$9:$C$13,2,FALSE),0)*$I152</f>
        <v>#VALUE!</v>
      </c>
      <c r="U152" s="8" t="e">
        <f>_xlfn.IFNA(VLOOKUP(SPECIES!AC175,Sheet1!$B$9:$C$13,2,FALSE),0)*$I152</f>
        <v>#VALUE!</v>
      </c>
      <c r="V152" s="8" t="e">
        <f>_xlfn.IFNA(VLOOKUP(SPECIES!AD175,Sheet1!$B$9:$C$13,2,FALSE),0)*$I152</f>
        <v>#VALUE!</v>
      </c>
      <c r="W152" s="8" t="e">
        <f>_xlfn.IFNA(VLOOKUP(SPECIES!AE175,Sheet1!$B$9:$C$13,2,FALSE),0)*$I152</f>
        <v>#VALUE!</v>
      </c>
      <c r="X152" s="8" t="e">
        <f>_xlfn.IFNA(VLOOKUP(SPECIES!AF175,Sheet1!$B$9:$C$13,2,FALSE),0)*$I152</f>
        <v>#VALUE!</v>
      </c>
      <c r="Y152" s="8" t="e">
        <f>_xlfn.IFNA(VLOOKUP(SPECIES!AG175,Sheet1!$B$9:$C$13,2,FALSE),0)*$I152</f>
        <v>#VALUE!</v>
      </c>
      <c r="Z152" s="8" t="e">
        <f>_xlfn.IFNA(VLOOKUP(SPECIES!AH175,Sheet1!$B$9:$C$13,2,FALSE),0)*$I152</f>
        <v>#VALUE!</v>
      </c>
      <c r="AA152" s="8" t="e">
        <f>_xlfn.IFNA(VLOOKUP(SPECIES!AI175,Sheet1!$B$9:$C$13,2,FALSE),0)*$I152</f>
        <v>#VALUE!</v>
      </c>
      <c r="AB152" s="8" t="e">
        <f>_xlfn.IFNA(VLOOKUP(SPECIES!AJ175,Sheet1!$B$9:$C$13,2,FALSE),0)*$I152</f>
        <v>#VALUE!</v>
      </c>
      <c r="AC152" s="8" t="e">
        <f>_xlfn.IFNA(VLOOKUP(SPECIES!AK175,Sheet1!$B$9:$C$13,2,FALSE),0)*$I152</f>
        <v>#VALUE!</v>
      </c>
      <c r="AD152" s="8" t="e">
        <f>_xlfn.IFNA(VLOOKUP(SPECIES!AL175,Sheet1!$B$9:$C$13,2,FALSE),0)*$I152</f>
        <v>#VALUE!</v>
      </c>
      <c r="AE152" s="8" t="e">
        <f>_xlfn.IFNA(VLOOKUP(SPECIES!AM175,Sheet1!$B$9:$C$13,2,FALSE),0)*$I152</f>
        <v>#VALUE!</v>
      </c>
      <c r="AF152" s="8" t="e">
        <f>_xlfn.IFNA(VLOOKUP(SPECIES!AN175,Sheet1!$B$9:$C$13,2,FALSE),0)*$I152</f>
        <v>#VALUE!</v>
      </c>
      <c r="AG152" s="8" t="e">
        <f>_xlfn.IFNA(VLOOKUP(SPECIES!AO175,Sheet1!$B$9:$C$13,2,FALSE),0)*$I152</f>
        <v>#VALUE!</v>
      </c>
      <c r="AH152" s="8" t="e">
        <f>_xlfn.IFNA(VLOOKUP(SPECIES!AP175,Sheet1!$B$9:$C$13,2,FALSE),0)*$I152</f>
        <v>#VALUE!</v>
      </c>
      <c r="AI152" s="8" t="e">
        <f>_xlfn.IFNA(VLOOKUP(SPECIES!AQ175,Sheet1!$B$9:$C$13,2,FALSE),0)*$I152</f>
        <v>#VALUE!</v>
      </c>
      <c r="AJ152" s="8" t="e">
        <f>_xlfn.IFNA(VLOOKUP(SPECIES!AR175,Sheet1!$B$9:$C$13,2,FALSE),0)*$I152</f>
        <v>#VALUE!</v>
      </c>
      <c r="AK152" s="8" t="e">
        <f>_xlfn.IFNA(VLOOKUP(SPECIES!AS175,Sheet1!$B$9:$C$13,2,FALSE),0)*$I152</f>
        <v>#VALUE!</v>
      </c>
      <c r="AL152" s="8" t="e">
        <f>_xlfn.IFNA(VLOOKUP(SPECIES!AT175,Sheet1!$B$9:$C$13,2,FALSE),0)*$I152</f>
        <v>#VALUE!</v>
      </c>
      <c r="AM152" s="8" t="e">
        <f>_xlfn.IFNA(VLOOKUP(SPECIES!AU175,Sheet1!$B$9:$C$13,2,FALSE),0)*$I152</f>
        <v>#VALUE!</v>
      </c>
      <c r="AN152" s="8" t="e">
        <f>_xlfn.IFNA(VLOOKUP(SPECIES!AV175,Sheet1!$B$9:$C$13,2,FALSE),0)*$I152</f>
        <v>#VALUE!</v>
      </c>
      <c r="AO152" s="8" t="e">
        <f>_xlfn.IFNA(VLOOKUP(SPECIES!AW175,Sheet1!$B$9:$C$13,2,FALSE),0)*$I152</f>
        <v>#VALUE!</v>
      </c>
      <c r="AP152" s="8" t="e">
        <f>_xlfn.IFNA(VLOOKUP(SPECIES!AX175,Sheet1!$B$9:$C$13,2,FALSE),0)*$I152</f>
        <v>#VALUE!</v>
      </c>
      <c r="AQ152" s="8" t="e">
        <f>_xlfn.IFNA(VLOOKUP(SPECIES!AY175,Sheet1!$B$9:$C$13,2,FALSE),0)*$I152</f>
        <v>#VALUE!</v>
      </c>
      <c r="AR152" s="8" t="e">
        <f>_xlfn.IFNA(VLOOKUP(SPECIES!AZ175,Sheet1!$B$9:$C$13,2,FALSE),0)*$I152</f>
        <v>#VALUE!</v>
      </c>
      <c r="AS152" s="8" t="e">
        <f>_xlfn.IFNA(VLOOKUP(SPECIES!BA175,Sheet1!$B$9:$C$13,2,FALSE),0)*$I152</f>
        <v>#VALUE!</v>
      </c>
      <c r="AT152" s="8" t="e">
        <f>_xlfn.IFNA(VLOOKUP(SPECIES!BB175,Sheet1!$B$9:$C$13,2,FALSE),0)*$I152</f>
        <v>#VALUE!</v>
      </c>
      <c r="AU152" s="8" t="e">
        <f>_xlfn.IFNA(VLOOKUP(SPECIES!BC175,Sheet1!$B$9:$C$13,2,FALSE),0)*$I152</f>
        <v>#VALUE!</v>
      </c>
      <c r="AV152" s="8" t="e">
        <f>_xlfn.IFNA(VLOOKUP(SPECIES!BD175,Sheet1!$B$9:$C$13,2,FALSE),0)*$I152</f>
        <v>#VALUE!</v>
      </c>
      <c r="AW152" s="8" t="e">
        <f>_xlfn.IFNA(VLOOKUP(SPECIES!BE175,Sheet1!$B$9:$C$13,2,FALSE),0)*$I152</f>
        <v>#VALUE!</v>
      </c>
      <c r="AX152" s="8" t="e">
        <f>_xlfn.IFNA(VLOOKUP(SPECIES!BF175,Sheet1!$B$9:$C$13,2,FALSE),0)*$I152</f>
        <v>#VALUE!</v>
      </c>
      <c r="AY152" s="8" t="e">
        <f>_xlfn.IFNA(VLOOKUP(SPECIES!BG175,Sheet1!$B$9:$C$13,2,FALSE),0)*$I152</f>
        <v>#VALUE!</v>
      </c>
      <c r="AZ152" s="8" t="e">
        <f>_xlfn.IFNA(VLOOKUP(SPECIES!BH175,Sheet1!$B$9:$C$13,2,FALSE),0)*$I152</f>
        <v>#VALUE!</v>
      </c>
      <c r="BA152" s="8" t="e">
        <f>_xlfn.IFNA(VLOOKUP(SPECIES!BI175,Sheet1!$B$9:$C$13,2,FALSE),0)*$I152</f>
        <v>#VALUE!</v>
      </c>
      <c r="BB152" s="8" t="e">
        <f>_xlfn.IFNA(VLOOKUP(SPECIES!BJ175,Sheet1!$B$9:$C$13,2,FALSE),0)*$I152</f>
        <v>#VALUE!</v>
      </c>
      <c r="BC152" s="8" t="e">
        <f>_xlfn.IFNA(VLOOKUP(SPECIES!BK175,Sheet1!$B$9:$C$13,2,FALSE),0)*$I152</f>
        <v>#VALUE!</v>
      </c>
      <c r="BD152" s="8" t="e">
        <f>_xlfn.IFNA(VLOOKUP(SPECIES!BL175,Sheet1!$B$9:$C$13,2,FALSE),0)*$I152</f>
        <v>#VALUE!</v>
      </c>
      <c r="BE152" s="8" t="e">
        <f>_xlfn.IFNA(VLOOKUP(SPECIES!BM175,Sheet1!$B$9:$C$13,2,FALSE),0)*$I152</f>
        <v>#VALUE!</v>
      </c>
      <c r="BF152" s="8" t="e">
        <f>_xlfn.IFNA(VLOOKUP(SPECIES!BN175,Sheet1!$B$9:$C$13,2,FALSE),0)*$I152</f>
        <v>#VALUE!</v>
      </c>
      <c r="BG152" s="89" t="e">
        <f>_xlfn.IFNA(VLOOKUP(SPECIES!BO175,Sheet1!$B$9:$C$13,2,FALSE),0)*$I152</f>
        <v>#VALUE!</v>
      </c>
    </row>
    <row r="153" spans="8:59">
      <c r="H153" s="130"/>
      <c r="I153" s="89" t="str">
        <f>IF(SPECIES!C176="x",9,IF(SPECIES!D176="x",3,IF(SPECIES!E176="x",1,"")))</f>
        <v/>
      </c>
      <c r="J153" s="88" t="e">
        <f>_xlfn.IFNA(VLOOKUP(SPECIES!R176,Sheet1!$B$9:$C$13,2,FALSE),0)*$I153</f>
        <v>#VALUE!</v>
      </c>
      <c r="K153" s="8" t="e">
        <f>_xlfn.IFNA(VLOOKUP(SPECIES!S176,Sheet1!$B$9:$C$13,2,FALSE),0)*$I153</f>
        <v>#VALUE!</v>
      </c>
      <c r="L153" s="8" t="e">
        <f>_xlfn.IFNA(VLOOKUP(SPECIES!T176,Sheet1!$B$9:$C$13,2,FALSE),0)*$I153</f>
        <v>#VALUE!</v>
      </c>
      <c r="M153" s="8" t="e">
        <f>_xlfn.IFNA(VLOOKUP(SPECIES!U176,Sheet1!$B$9:$C$13,2,FALSE),0)*$I153</f>
        <v>#VALUE!</v>
      </c>
      <c r="N153" s="8" t="e">
        <f>_xlfn.IFNA(VLOOKUP(SPECIES!V176,Sheet1!$B$9:$C$13,2,FALSE),0)*$I153</f>
        <v>#VALUE!</v>
      </c>
      <c r="O153" s="8" t="e">
        <f>_xlfn.IFNA(VLOOKUP(SPECIES!W176,Sheet1!$B$9:$C$13,2,FALSE),0)*$I153</f>
        <v>#VALUE!</v>
      </c>
      <c r="P153" s="8" t="e">
        <f>_xlfn.IFNA(VLOOKUP(SPECIES!X176,Sheet1!$B$9:$C$13,2,FALSE),0)*$I153</f>
        <v>#VALUE!</v>
      </c>
      <c r="Q153" s="8" t="e">
        <f>_xlfn.IFNA(VLOOKUP(SPECIES!Y176,Sheet1!$B$9:$C$13,2,FALSE),0)*$I153</f>
        <v>#VALUE!</v>
      </c>
      <c r="R153" s="8" t="e">
        <f>_xlfn.IFNA(VLOOKUP(SPECIES!Z176,Sheet1!$B$9:$C$13,2,FALSE),0)*$I153</f>
        <v>#VALUE!</v>
      </c>
      <c r="S153" s="8" t="e">
        <f>_xlfn.IFNA(VLOOKUP(SPECIES!AA176,Sheet1!$B$9:$C$13,2,FALSE),0)*$I153</f>
        <v>#VALUE!</v>
      </c>
      <c r="T153" s="8" t="e">
        <f>_xlfn.IFNA(VLOOKUP(SPECIES!AB176,Sheet1!$B$9:$C$13,2,FALSE),0)*$I153</f>
        <v>#VALUE!</v>
      </c>
      <c r="U153" s="8" t="e">
        <f>_xlfn.IFNA(VLOOKUP(SPECIES!AC176,Sheet1!$B$9:$C$13,2,FALSE),0)*$I153</f>
        <v>#VALUE!</v>
      </c>
      <c r="V153" s="8" t="e">
        <f>_xlfn.IFNA(VLOOKUP(SPECIES!AD176,Sheet1!$B$9:$C$13,2,FALSE),0)*$I153</f>
        <v>#VALUE!</v>
      </c>
      <c r="W153" s="8" t="e">
        <f>_xlfn.IFNA(VLOOKUP(SPECIES!AE176,Sheet1!$B$9:$C$13,2,FALSE),0)*$I153</f>
        <v>#VALUE!</v>
      </c>
      <c r="X153" s="8" t="e">
        <f>_xlfn.IFNA(VLOOKUP(SPECIES!AF176,Sheet1!$B$9:$C$13,2,FALSE),0)*$I153</f>
        <v>#VALUE!</v>
      </c>
      <c r="Y153" s="8" t="e">
        <f>_xlfn.IFNA(VLOOKUP(SPECIES!AG176,Sheet1!$B$9:$C$13,2,FALSE),0)*$I153</f>
        <v>#VALUE!</v>
      </c>
      <c r="Z153" s="8" t="e">
        <f>_xlfn.IFNA(VLOOKUP(SPECIES!AH176,Sheet1!$B$9:$C$13,2,FALSE),0)*$I153</f>
        <v>#VALUE!</v>
      </c>
      <c r="AA153" s="8" t="e">
        <f>_xlfn.IFNA(VLOOKUP(SPECIES!AI176,Sheet1!$B$9:$C$13,2,FALSE),0)*$I153</f>
        <v>#VALUE!</v>
      </c>
      <c r="AB153" s="8" t="e">
        <f>_xlfn.IFNA(VLOOKUP(SPECIES!AJ176,Sheet1!$B$9:$C$13,2,FALSE),0)*$I153</f>
        <v>#VALUE!</v>
      </c>
      <c r="AC153" s="8" t="e">
        <f>_xlfn.IFNA(VLOOKUP(SPECIES!AK176,Sheet1!$B$9:$C$13,2,FALSE),0)*$I153</f>
        <v>#VALUE!</v>
      </c>
      <c r="AD153" s="8" t="e">
        <f>_xlfn.IFNA(VLOOKUP(SPECIES!AL176,Sheet1!$B$9:$C$13,2,FALSE),0)*$I153</f>
        <v>#VALUE!</v>
      </c>
      <c r="AE153" s="8" t="e">
        <f>_xlfn.IFNA(VLOOKUP(SPECIES!AM176,Sheet1!$B$9:$C$13,2,FALSE),0)*$I153</f>
        <v>#VALUE!</v>
      </c>
      <c r="AF153" s="8" t="e">
        <f>_xlfn.IFNA(VLOOKUP(SPECIES!AN176,Sheet1!$B$9:$C$13,2,FALSE),0)*$I153</f>
        <v>#VALUE!</v>
      </c>
      <c r="AG153" s="8" t="e">
        <f>_xlfn.IFNA(VLOOKUP(SPECIES!AO176,Sheet1!$B$9:$C$13,2,FALSE),0)*$I153</f>
        <v>#VALUE!</v>
      </c>
      <c r="AH153" s="8" t="e">
        <f>_xlfn.IFNA(VLOOKUP(SPECIES!AP176,Sheet1!$B$9:$C$13,2,FALSE),0)*$I153</f>
        <v>#VALUE!</v>
      </c>
      <c r="AI153" s="8" t="e">
        <f>_xlfn.IFNA(VLOOKUP(SPECIES!AQ176,Sheet1!$B$9:$C$13,2,FALSE),0)*$I153</f>
        <v>#VALUE!</v>
      </c>
      <c r="AJ153" s="8" t="e">
        <f>_xlfn.IFNA(VLOOKUP(SPECIES!AR176,Sheet1!$B$9:$C$13,2,FALSE),0)*$I153</f>
        <v>#VALUE!</v>
      </c>
      <c r="AK153" s="8" t="e">
        <f>_xlfn.IFNA(VLOOKUP(SPECIES!AS176,Sheet1!$B$9:$C$13,2,FALSE),0)*$I153</f>
        <v>#VALUE!</v>
      </c>
      <c r="AL153" s="8" t="e">
        <f>_xlfn.IFNA(VLOOKUP(SPECIES!AT176,Sheet1!$B$9:$C$13,2,FALSE),0)*$I153</f>
        <v>#VALUE!</v>
      </c>
      <c r="AM153" s="8" t="e">
        <f>_xlfn.IFNA(VLOOKUP(SPECIES!AU176,Sheet1!$B$9:$C$13,2,FALSE),0)*$I153</f>
        <v>#VALUE!</v>
      </c>
      <c r="AN153" s="8" t="e">
        <f>_xlfn.IFNA(VLOOKUP(SPECIES!AV176,Sheet1!$B$9:$C$13,2,FALSE),0)*$I153</f>
        <v>#VALUE!</v>
      </c>
      <c r="AO153" s="8" t="e">
        <f>_xlfn.IFNA(VLOOKUP(SPECIES!AW176,Sheet1!$B$9:$C$13,2,FALSE),0)*$I153</f>
        <v>#VALUE!</v>
      </c>
      <c r="AP153" s="8" t="e">
        <f>_xlfn.IFNA(VLOOKUP(SPECIES!AX176,Sheet1!$B$9:$C$13,2,FALSE),0)*$I153</f>
        <v>#VALUE!</v>
      </c>
      <c r="AQ153" s="8" t="e">
        <f>_xlfn.IFNA(VLOOKUP(SPECIES!AY176,Sheet1!$B$9:$C$13,2,FALSE),0)*$I153</f>
        <v>#VALUE!</v>
      </c>
      <c r="AR153" s="8" t="e">
        <f>_xlfn.IFNA(VLOOKUP(SPECIES!AZ176,Sheet1!$B$9:$C$13,2,FALSE),0)*$I153</f>
        <v>#VALUE!</v>
      </c>
      <c r="AS153" s="8" t="e">
        <f>_xlfn.IFNA(VLOOKUP(SPECIES!BA176,Sheet1!$B$9:$C$13,2,FALSE),0)*$I153</f>
        <v>#VALUE!</v>
      </c>
      <c r="AT153" s="8" t="e">
        <f>_xlfn.IFNA(VLOOKUP(SPECIES!BB176,Sheet1!$B$9:$C$13,2,FALSE),0)*$I153</f>
        <v>#VALUE!</v>
      </c>
      <c r="AU153" s="8" t="e">
        <f>_xlfn.IFNA(VLOOKUP(SPECIES!BC176,Sheet1!$B$9:$C$13,2,FALSE),0)*$I153</f>
        <v>#VALUE!</v>
      </c>
      <c r="AV153" s="8" t="e">
        <f>_xlfn.IFNA(VLOOKUP(SPECIES!BD176,Sheet1!$B$9:$C$13,2,FALSE),0)*$I153</f>
        <v>#VALUE!</v>
      </c>
      <c r="AW153" s="8" t="e">
        <f>_xlfn.IFNA(VLOOKUP(SPECIES!BE176,Sheet1!$B$9:$C$13,2,FALSE),0)*$I153</f>
        <v>#VALUE!</v>
      </c>
      <c r="AX153" s="8" t="e">
        <f>_xlfn.IFNA(VLOOKUP(SPECIES!BF176,Sheet1!$B$9:$C$13,2,FALSE),0)*$I153</f>
        <v>#VALUE!</v>
      </c>
      <c r="AY153" s="8" t="e">
        <f>_xlfn.IFNA(VLOOKUP(SPECIES!BG176,Sheet1!$B$9:$C$13,2,FALSE),0)*$I153</f>
        <v>#VALUE!</v>
      </c>
      <c r="AZ153" s="8" t="e">
        <f>_xlfn.IFNA(VLOOKUP(SPECIES!BH176,Sheet1!$B$9:$C$13,2,FALSE),0)*$I153</f>
        <v>#VALUE!</v>
      </c>
      <c r="BA153" s="8" t="e">
        <f>_xlfn.IFNA(VLOOKUP(SPECIES!BI176,Sheet1!$B$9:$C$13,2,FALSE),0)*$I153</f>
        <v>#VALUE!</v>
      </c>
      <c r="BB153" s="8" t="e">
        <f>_xlfn.IFNA(VLOOKUP(SPECIES!BJ176,Sheet1!$B$9:$C$13,2,FALSE),0)*$I153</f>
        <v>#VALUE!</v>
      </c>
      <c r="BC153" s="8" t="e">
        <f>_xlfn.IFNA(VLOOKUP(SPECIES!BK176,Sheet1!$B$9:$C$13,2,FALSE),0)*$I153</f>
        <v>#VALUE!</v>
      </c>
      <c r="BD153" s="8" t="e">
        <f>_xlfn.IFNA(VLOOKUP(SPECIES!BL176,Sheet1!$B$9:$C$13,2,FALSE),0)*$I153</f>
        <v>#VALUE!</v>
      </c>
      <c r="BE153" s="8" t="e">
        <f>_xlfn.IFNA(VLOOKUP(SPECIES!BM176,Sheet1!$B$9:$C$13,2,FALSE),0)*$I153</f>
        <v>#VALUE!</v>
      </c>
      <c r="BF153" s="8" t="e">
        <f>_xlfn.IFNA(VLOOKUP(SPECIES!BN176,Sheet1!$B$9:$C$13,2,FALSE),0)*$I153</f>
        <v>#VALUE!</v>
      </c>
      <c r="BG153" s="89" t="e">
        <f>_xlfn.IFNA(VLOOKUP(SPECIES!BO176,Sheet1!$B$9:$C$13,2,FALSE),0)*$I153</f>
        <v>#VALUE!</v>
      </c>
    </row>
    <row r="154" spans="8:59">
      <c r="H154" s="130"/>
      <c r="I154" s="89" t="str">
        <f>IF(SPECIES!C177="x",9,IF(SPECIES!D177="x",3,IF(SPECIES!E177="x",1,"")))</f>
        <v/>
      </c>
      <c r="J154" s="88" t="e">
        <f>_xlfn.IFNA(VLOOKUP(SPECIES!R177,Sheet1!$B$9:$C$13,2,FALSE),0)*$I154</f>
        <v>#VALUE!</v>
      </c>
      <c r="K154" s="8" t="e">
        <f>_xlfn.IFNA(VLOOKUP(SPECIES!S177,Sheet1!$B$9:$C$13,2,FALSE),0)*$I154</f>
        <v>#VALUE!</v>
      </c>
      <c r="L154" s="8" t="e">
        <f>_xlfn.IFNA(VLOOKUP(SPECIES!T177,Sheet1!$B$9:$C$13,2,FALSE),0)*$I154</f>
        <v>#VALUE!</v>
      </c>
      <c r="M154" s="8" t="e">
        <f>_xlfn.IFNA(VLOOKUP(SPECIES!U177,Sheet1!$B$9:$C$13,2,FALSE),0)*$I154</f>
        <v>#VALUE!</v>
      </c>
      <c r="N154" s="8" t="e">
        <f>_xlfn.IFNA(VLOOKUP(SPECIES!V177,Sheet1!$B$9:$C$13,2,FALSE),0)*$I154</f>
        <v>#VALUE!</v>
      </c>
      <c r="O154" s="8" t="e">
        <f>_xlfn.IFNA(VLOOKUP(SPECIES!W177,Sheet1!$B$9:$C$13,2,FALSE),0)*$I154</f>
        <v>#VALUE!</v>
      </c>
      <c r="P154" s="8" t="e">
        <f>_xlfn.IFNA(VLOOKUP(SPECIES!X177,Sheet1!$B$9:$C$13,2,FALSE),0)*$I154</f>
        <v>#VALUE!</v>
      </c>
      <c r="Q154" s="8" t="e">
        <f>_xlfn.IFNA(VLOOKUP(SPECIES!Y177,Sheet1!$B$9:$C$13,2,FALSE),0)*$I154</f>
        <v>#VALUE!</v>
      </c>
      <c r="R154" s="8" t="e">
        <f>_xlfn.IFNA(VLOOKUP(SPECIES!Z177,Sheet1!$B$9:$C$13,2,FALSE),0)*$I154</f>
        <v>#VALUE!</v>
      </c>
      <c r="S154" s="8" t="e">
        <f>_xlfn.IFNA(VLOOKUP(SPECIES!AA177,Sheet1!$B$9:$C$13,2,FALSE),0)*$I154</f>
        <v>#VALUE!</v>
      </c>
      <c r="T154" s="8" t="e">
        <f>_xlfn.IFNA(VLOOKUP(SPECIES!AB177,Sheet1!$B$9:$C$13,2,FALSE),0)*$I154</f>
        <v>#VALUE!</v>
      </c>
      <c r="U154" s="8" t="e">
        <f>_xlfn.IFNA(VLOOKUP(SPECIES!AC177,Sheet1!$B$9:$C$13,2,FALSE),0)*$I154</f>
        <v>#VALUE!</v>
      </c>
      <c r="V154" s="8" t="e">
        <f>_xlfn.IFNA(VLOOKUP(SPECIES!AD177,Sheet1!$B$9:$C$13,2,FALSE),0)*$I154</f>
        <v>#VALUE!</v>
      </c>
      <c r="W154" s="8" t="e">
        <f>_xlfn.IFNA(VLOOKUP(SPECIES!AE177,Sheet1!$B$9:$C$13,2,FALSE),0)*$I154</f>
        <v>#VALUE!</v>
      </c>
      <c r="X154" s="8" t="e">
        <f>_xlfn.IFNA(VLOOKUP(SPECIES!AF177,Sheet1!$B$9:$C$13,2,FALSE),0)*$I154</f>
        <v>#VALUE!</v>
      </c>
      <c r="Y154" s="8" t="e">
        <f>_xlfn.IFNA(VLOOKUP(SPECIES!AG177,Sheet1!$B$9:$C$13,2,FALSE),0)*$I154</f>
        <v>#VALUE!</v>
      </c>
      <c r="Z154" s="8" t="e">
        <f>_xlfn.IFNA(VLOOKUP(SPECIES!AH177,Sheet1!$B$9:$C$13,2,FALSE),0)*$I154</f>
        <v>#VALUE!</v>
      </c>
      <c r="AA154" s="8" t="e">
        <f>_xlfn.IFNA(VLOOKUP(SPECIES!AI177,Sheet1!$B$9:$C$13,2,FALSE),0)*$I154</f>
        <v>#VALUE!</v>
      </c>
      <c r="AB154" s="8" t="e">
        <f>_xlfn.IFNA(VLOOKUP(SPECIES!AJ177,Sheet1!$B$9:$C$13,2,FALSE),0)*$I154</f>
        <v>#VALUE!</v>
      </c>
      <c r="AC154" s="8" t="e">
        <f>_xlfn.IFNA(VLOOKUP(SPECIES!AK177,Sheet1!$B$9:$C$13,2,FALSE),0)*$I154</f>
        <v>#VALUE!</v>
      </c>
      <c r="AD154" s="8" t="e">
        <f>_xlfn.IFNA(VLOOKUP(SPECIES!AL177,Sheet1!$B$9:$C$13,2,FALSE),0)*$I154</f>
        <v>#VALUE!</v>
      </c>
      <c r="AE154" s="8" t="e">
        <f>_xlfn.IFNA(VLOOKUP(SPECIES!AM177,Sheet1!$B$9:$C$13,2,FALSE),0)*$I154</f>
        <v>#VALUE!</v>
      </c>
      <c r="AF154" s="8" t="e">
        <f>_xlfn.IFNA(VLOOKUP(SPECIES!AN177,Sheet1!$B$9:$C$13,2,FALSE),0)*$I154</f>
        <v>#VALUE!</v>
      </c>
      <c r="AG154" s="8" t="e">
        <f>_xlfn.IFNA(VLOOKUP(SPECIES!AO177,Sheet1!$B$9:$C$13,2,FALSE),0)*$I154</f>
        <v>#VALUE!</v>
      </c>
      <c r="AH154" s="8" t="e">
        <f>_xlfn.IFNA(VLOOKUP(SPECIES!AP177,Sheet1!$B$9:$C$13,2,FALSE),0)*$I154</f>
        <v>#VALUE!</v>
      </c>
      <c r="AI154" s="8" t="e">
        <f>_xlfn.IFNA(VLOOKUP(SPECIES!AQ177,Sheet1!$B$9:$C$13,2,FALSE),0)*$I154</f>
        <v>#VALUE!</v>
      </c>
      <c r="AJ154" s="8" t="e">
        <f>_xlfn.IFNA(VLOOKUP(SPECIES!AR177,Sheet1!$B$9:$C$13,2,FALSE),0)*$I154</f>
        <v>#VALUE!</v>
      </c>
      <c r="AK154" s="8" t="e">
        <f>_xlfn.IFNA(VLOOKUP(SPECIES!AS177,Sheet1!$B$9:$C$13,2,FALSE),0)*$I154</f>
        <v>#VALUE!</v>
      </c>
      <c r="AL154" s="8" t="e">
        <f>_xlfn.IFNA(VLOOKUP(SPECIES!AT177,Sheet1!$B$9:$C$13,2,FALSE),0)*$I154</f>
        <v>#VALUE!</v>
      </c>
      <c r="AM154" s="8" t="e">
        <f>_xlfn.IFNA(VLOOKUP(SPECIES!AU177,Sheet1!$B$9:$C$13,2,FALSE),0)*$I154</f>
        <v>#VALUE!</v>
      </c>
      <c r="AN154" s="8" t="e">
        <f>_xlfn.IFNA(VLOOKUP(SPECIES!AV177,Sheet1!$B$9:$C$13,2,FALSE),0)*$I154</f>
        <v>#VALUE!</v>
      </c>
      <c r="AO154" s="8" t="e">
        <f>_xlfn.IFNA(VLOOKUP(SPECIES!AW177,Sheet1!$B$9:$C$13,2,FALSE),0)*$I154</f>
        <v>#VALUE!</v>
      </c>
      <c r="AP154" s="8" t="e">
        <f>_xlfn.IFNA(VLOOKUP(SPECIES!AX177,Sheet1!$B$9:$C$13,2,FALSE),0)*$I154</f>
        <v>#VALUE!</v>
      </c>
      <c r="AQ154" s="8" t="e">
        <f>_xlfn.IFNA(VLOOKUP(SPECIES!AY177,Sheet1!$B$9:$C$13,2,FALSE),0)*$I154</f>
        <v>#VALUE!</v>
      </c>
      <c r="AR154" s="8" t="e">
        <f>_xlfn.IFNA(VLOOKUP(SPECIES!AZ177,Sheet1!$B$9:$C$13,2,FALSE),0)*$I154</f>
        <v>#VALUE!</v>
      </c>
      <c r="AS154" s="8" t="e">
        <f>_xlfn.IFNA(VLOOKUP(SPECIES!BA177,Sheet1!$B$9:$C$13,2,FALSE),0)*$I154</f>
        <v>#VALUE!</v>
      </c>
      <c r="AT154" s="8" t="e">
        <f>_xlfn.IFNA(VLOOKUP(SPECIES!BB177,Sheet1!$B$9:$C$13,2,FALSE),0)*$I154</f>
        <v>#VALUE!</v>
      </c>
      <c r="AU154" s="8" t="e">
        <f>_xlfn.IFNA(VLOOKUP(SPECIES!BC177,Sheet1!$B$9:$C$13,2,FALSE),0)*$I154</f>
        <v>#VALUE!</v>
      </c>
      <c r="AV154" s="8" t="e">
        <f>_xlfn.IFNA(VLOOKUP(SPECIES!BD177,Sheet1!$B$9:$C$13,2,FALSE),0)*$I154</f>
        <v>#VALUE!</v>
      </c>
      <c r="AW154" s="8" t="e">
        <f>_xlfn.IFNA(VLOOKUP(SPECIES!BE177,Sheet1!$B$9:$C$13,2,FALSE),0)*$I154</f>
        <v>#VALUE!</v>
      </c>
      <c r="AX154" s="8" t="e">
        <f>_xlfn.IFNA(VLOOKUP(SPECIES!BF177,Sheet1!$B$9:$C$13,2,FALSE),0)*$I154</f>
        <v>#VALUE!</v>
      </c>
      <c r="AY154" s="8" t="e">
        <f>_xlfn.IFNA(VLOOKUP(SPECIES!BG177,Sheet1!$B$9:$C$13,2,FALSE),0)*$I154</f>
        <v>#VALUE!</v>
      </c>
      <c r="AZ154" s="8" t="e">
        <f>_xlfn.IFNA(VLOOKUP(SPECIES!BH177,Sheet1!$B$9:$C$13,2,FALSE),0)*$I154</f>
        <v>#VALUE!</v>
      </c>
      <c r="BA154" s="8" t="e">
        <f>_xlfn.IFNA(VLOOKUP(SPECIES!BI177,Sheet1!$B$9:$C$13,2,FALSE),0)*$I154</f>
        <v>#VALUE!</v>
      </c>
      <c r="BB154" s="8" t="e">
        <f>_xlfn.IFNA(VLOOKUP(SPECIES!BJ177,Sheet1!$B$9:$C$13,2,FALSE),0)*$I154</f>
        <v>#VALUE!</v>
      </c>
      <c r="BC154" s="8" t="e">
        <f>_xlfn.IFNA(VLOOKUP(SPECIES!BK177,Sheet1!$B$9:$C$13,2,FALSE),0)*$I154</f>
        <v>#VALUE!</v>
      </c>
      <c r="BD154" s="8" t="e">
        <f>_xlfn.IFNA(VLOOKUP(SPECIES!BL177,Sheet1!$B$9:$C$13,2,FALSE),0)*$I154</f>
        <v>#VALUE!</v>
      </c>
      <c r="BE154" s="8" t="e">
        <f>_xlfn.IFNA(VLOOKUP(SPECIES!BM177,Sheet1!$B$9:$C$13,2,FALSE),0)*$I154</f>
        <v>#VALUE!</v>
      </c>
      <c r="BF154" s="8" t="e">
        <f>_xlfn.IFNA(VLOOKUP(SPECIES!BN177,Sheet1!$B$9:$C$13,2,FALSE),0)*$I154</f>
        <v>#VALUE!</v>
      </c>
      <c r="BG154" s="89" t="e">
        <f>_xlfn.IFNA(VLOOKUP(SPECIES!BO177,Sheet1!$B$9:$C$13,2,FALSE),0)*$I154</f>
        <v>#VALUE!</v>
      </c>
    </row>
    <row r="155" spans="8:59">
      <c r="H155" s="130"/>
      <c r="I155" s="89" t="str">
        <f>IF(SPECIES!C178="x",9,IF(SPECIES!D178="x",3,IF(SPECIES!E178="x",1,"")))</f>
        <v/>
      </c>
      <c r="J155" s="88" t="e">
        <f>_xlfn.IFNA(VLOOKUP(SPECIES!R178,Sheet1!$B$9:$C$13,2,FALSE),0)*$I155</f>
        <v>#VALUE!</v>
      </c>
      <c r="K155" s="8" t="e">
        <f>_xlfn.IFNA(VLOOKUP(SPECIES!S178,Sheet1!$B$9:$C$13,2,FALSE),0)*$I155</f>
        <v>#VALUE!</v>
      </c>
      <c r="L155" s="8" t="e">
        <f>_xlfn.IFNA(VLOOKUP(SPECIES!T178,Sheet1!$B$9:$C$13,2,FALSE),0)*$I155</f>
        <v>#VALUE!</v>
      </c>
      <c r="M155" s="8" t="e">
        <f>_xlfn.IFNA(VLOOKUP(SPECIES!U178,Sheet1!$B$9:$C$13,2,FALSE),0)*$I155</f>
        <v>#VALUE!</v>
      </c>
      <c r="N155" s="8" t="e">
        <f>_xlfn.IFNA(VLOOKUP(SPECIES!V178,Sheet1!$B$9:$C$13,2,FALSE),0)*$I155</f>
        <v>#VALUE!</v>
      </c>
      <c r="O155" s="8" t="e">
        <f>_xlfn.IFNA(VLOOKUP(SPECIES!W178,Sheet1!$B$9:$C$13,2,FALSE),0)*$I155</f>
        <v>#VALUE!</v>
      </c>
      <c r="P155" s="8" t="e">
        <f>_xlfn.IFNA(VLOOKUP(SPECIES!X178,Sheet1!$B$9:$C$13,2,FALSE),0)*$I155</f>
        <v>#VALUE!</v>
      </c>
      <c r="Q155" s="8" t="e">
        <f>_xlfn.IFNA(VLOOKUP(SPECIES!Y178,Sheet1!$B$9:$C$13,2,FALSE),0)*$I155</f>
        <v>#VALUE!</v>
      </c>
      <c r="R155" s="8" t="e">
        <f>_xlfn.IFNA(VLOOKUP(SPECIES!Z178,Sheet1!$B$9:$C$13,2,FALSE),0)*$I155</f>
        <v>#VALUE!</v>
      </c>
      <c r="S155" s="8" t="e">
        <f>_xlfn.IFNA(VLOOKUP(SPECIES!AA178,Sheet1!$B$9:$C$13,2,FALSE),0)*$I155</f>
        <v>#VALUE!</v>
      </c>
      <c r="T155" s="8" t="e">
        <f>_xlfn.IFNA(VLOOKUP(SPECIES!AB178,Sheet1!$B$9:$C$13,2,FALSE),0)*$I155</f>
        <v>#VALUE!</v>
      </c>
      <c r="U155" s="8" t="e">
        <f>_xlfn.IFNA(VLOOKUP(SPECIES!AC178,Sheet1!$B$9:$C$13,2,FALSE),0)*$I155</f>
        <v>#VALUE!</v>
      </c>
      <c r="V155" s="8" t="e">
        <f>_xlfn.IFNA(VLOOKUP(SPECIES!AD178,Sheet1!$B$9:$C$13,2,FALSE),0)*$I155</f>
        <v>#VALUE!</v>
      </c>
      <c r="W155" s="8" t="e">
        <f>_xlfn.IFNA(VLOOKUP(SPECIES!AE178,Sheet1!$B$9:$C$13,2,FALSE),0)*$I155</f>
        <v>#VALUE!</v>
      </c>
      <c r="X155" s="8" t="e">
        <f>_xlfn.IFNA(VLOOKUP(SPECIES!AF178,Sheet1!$B$9:$C$13,2,FALSE),0)*$I155</f>
        <v>#VALUE!</v>
      </c>
      <c r="Y155" s="8" t="e">
        <f>_xlfn.IFNA(VLOOKUP(SPECIES!AG178,Sheet1!$B$9:$C$13,2,FALSE),0)*$I155</f>
        <v>#VALUE!</v>
      </c>
      <c r="Z155" s="8" t="e">
        <f>_xlfn.IFNA(VLOOKUP(SPECIES!AH178,Sheet1!$B$9:$C$13,2,FALSE),0)*$I155</f>
        <v>#VALUE!</v>
      </c>
      <c r="AA155" s="8" t="e">
        <f>_xlfn.IFNA(VLOOKUP(SPECIES!AI178,Sheet1!$B$9:$C$13,2,FALSE),0)*$I155</f>
        <v>#VALUE!</v>
      </c>
      <c r="AB155" s="8" t="e">
        <f>_xlfn.IFNA(VLOOKUP(SPECIES!AJ178,Sheet1!$B$9:$C$13,2,FALSE),0)*$I155</f>
        <v>#VALUE!</v>
      </c>
      <c r="AC155" s="8" t="e">
        <f>_xlfn.IFNA(VLOOKUP(SPECIES!AK178,Sheet1!$B$9:$C$13,2,FALSE),0)*$I155</f>
        <v>#VALUE!</v>
      </c>
      <c r="AD155" s="8" t="e">
        <f>_xlfn.IFNA(VLOOKUP(SPECIES!AL178,Sheet1!$B$9:$C$13,2,FALSE),0)*$I155</f>
        <v>#VALUE!</v>
      </c>
      <c r="AE155" s="8" t="e">
        <f>_xlfn.IFNA(VLOOKUP(SPECIES!AM178,Sheet1!$B$9:$C$13,2,FALSE),0)*$I155</f>
        <v>#VALUE!</v>
      </c>
      <c r="AF155" s="8" t="e">
        <f>_xlfn.IFNA(VLOOKUP(SPECIES!AN178,Sheet1!$B$9:$C$13,2,FALSE),0)*$I155</f>
        <v>#VALUE!</v>
      </c>
      <c r="AG155" s="8" t="e">
        <f>_xlfn.IFNA(VLOOKUP(SPECIES!AO178,Sheet1!$B$9:$C$13,2,FALSE),0)*$I155</f>
        <v>#VALUE!</v>
      </c>
      <c r="AH155" s="8" t="e">
        <f>_xlfn.IFNA(VLOOKUP(SPECIES!AP178,Sheet1!$B$9:$C$13,2,FALSE),0)*$I155</f>
        <v>#VALUE!</v>
      </c>
      <c r="AI155" s="8" t="e">
        <f>_xlfn.IFNA(VLOOKUP(SPECIES!AQ178,Sheet1!$B$9:$C$13,2,FALSE),0)*$I155</f>
        <v>#VALUE!</v>
      </c>
      <c r="AJ155" s="8" t="e">
        <f>_xlfn.IFNA(VLOOKUP(SPECIES!AR178,Sheet1!$B$9:$C$13,2,FALSE),0)*$I155</f>
        <v>#VALUE!</v>
      </c>
      <c r="AK155" s="8" t="e">
        <f>_xlfn.IFNA(VLOOKUP(SPECIES!AS178,Sheet1!$B$9:$C$13,2,FALSE),0)*$I155</f>
        <v>#VALUE!</v>
      </c>
      <c r="AL155" s="8" t="e">
        <f>_xlfn.IFNA(VLOOKUP(SPECIES!AT178,Sheet1!$B$9:$C$13,2,FALSE),0)*$I155</f>
        <v>#VALUE!</v>
      </c>
      <c r="AM155" s="8" t="e">
        <f>_xlfn.IFNA(VLOOKUP(SPECIES!AU178,Sheet1!$B$9:$C$13,2,FALSE),0)*$I155</f>
        <v>#VALUE!</v>
      </c>
      <c r="AN155" s="8" t="e">
        <f>_xlfn.IFNA(VLOOKUP(SPECIES!AV178,Sheet1!$B$9:$C$13,2,FALSE),0)*$I155</f>
        <v>#VALUE!</v>
      </c>
      <c r="AO155" s="8" t="e">
        <f>_xlfn.IFNA(VLOOKUP(SPECIES!AW178,Sheet1!$B$9:$C$13,2,FALSE),0)*$I155</f>
        <v>#VALUE!</v>
      </c>
      <c r="AP155" s="8" t="e">
        <f>_xlfn.IFNA(VLOOKUP(SPECIES!AX178,Sheet1!$B$9:$C$13,2,FALSE),0)*$I155</f>
        <v>#VALUE!</v>
      </c>
      <c r="AQ155" s="8" t="e">
        <f>_xlfn.IFNA(VLOOKUP(SPECIES!AY178,Sheet1!$B$9:$C$13,2,FALSE),0)*$I155</f>
        <v>#VALUE!</v>
      </c>
      <c r="AR155" s="8" t="e">
        <f>_xlfn.IFNA(VLOOKUP(SPECIES!AZ178,Sheet1!$B$9:$C$13,2,FALSE),0)*$I155</f>
        <v>#VALUE!</v>
      </c>
      <c r="AS155" s="8" t="e">
        <f>_xlfn.IFNA(VLOOKUP(SPECIES!BA178,Sheet1!$B$9:$C$13,2,FALSE),0)*$I155</f>
        <v>#VALUE!</v>
      </c>
      <c r="AT155" s="8" t="e">
        <f>_xlfn.IFNA(VLOOKUP(SPECIES!BB178,Sheet1!$B$9:$C$13,2,FALSE),0)*$I155</f>
        <v>#VALUE!</v>
      </c>
      <c r="AU155" s="8" t="e">
        <f>_xlfn.IFNA(VLOOKUP(SPECIES!BC178,Sheet1!$B$9:$C$13,2,FALSE),0)*$I155</f>
        <v>#VALUE!</v>
      </c>
      <c r="AV155" s="8" t="e">
        <f>_xlfn.IFNA(VLOOKUP(SPECIES!BD178,Sheet1!$B$9:$C$13,2,FALSE),0)*$I155</f>
        <v>#VALUE!</v>
      </c>
      <c r="AW155" s="8" t="e">
        <f>_xlfn.IFNA(VLOOKUP(SPECIES!BE178,Sheet1!$B$9:$C$13,2,FALSE),0)*$I155</f>
        <v>#VALUE!</v>
      </c>
      <c r="AX155" s="8" t="e">
        <f>_xlfn.IFNA(VLOOKUP(SPECIES!BF178,Sheet1!$B$9:$C$13,2,FALSE),0)*$I155</f>
        <v>#VALUE!</v>
      </c>
      <c r="AY155" s="8" t="e">
        <f>_xlfn.IFNA(VLOOKUP(SPECIES!BG178,Sheet1!$B$9:$C$13,2,FALSE),0)*$I155</f>
        <v>#VALUE!</v>
      </c>
      <c r="AZ155" s="8" t="e">
        <f>_xlfn.IFNA(VLOOKUP(SPECIES!BH178,Sheet1!$B$9:$C$13,2,FALSE),0)*$I155</f>
        <v>#VALUE!</v>
      </c>
      <c r="BA155" s="8" t="e">
        <f>_xlfn.IFNA(VLOOKUP(SPECIES!BI178,Sheet1!$B$9:$C$13,2,FALSE),0)*$I155</f>
        <v>#VALUE!</v>
      </c>
      <c r="BB155" s="8" t="e">
        <f>_xlfn.IFNA(VLOOKUP(SPECIES!BJ178,Sheet1!$B$9:$C$13,2,FALSE),0)*$I155</f>
        <v>#VALUE!</v>
      </c>
      <c r="BC155" s="8" t="e">
        <f>_xlfn.IFNA(VLOOKUP(SPECIES!BK178,Sheet1!$B$9:$C$13,2,FALSE),0)*$I155</f>
        <v>#VALUE!</v>
      </c>
      <c r="BD155" s="8" t="e">
        <f>_xlfn.IFNA(VLOOKUP(SPECIES!BL178,Sheet1!$B$9:$C$13,2,FALSE),0)*$I155</f>
        <v>#VALUE!</v>
      </c>
      <c r="BE155" s="8" t="e">
        <f>_xlfn.IFNA(VLOOKUP(SPECIES!BM178,Sheet1!$B$9:$C$13,2,FALSE),0)*$I155</f>
        <v>#VALUE!</v>
      </c>
      <c r="BF155" s="8" t="e">
        <f>_xlfn.IFNA(VLOOKUP(SPECIES!BN178,Sheet1!$B$9:$C$13,2,FALSE),0)*$I155</f>
        <v>#VALUE!</v>
      </c>
      <c r="BG155" s="89" t="e">
        <f>_xlfn.IFNA(VLOOKUP(SPECIES!BO178,Sheet1!$B$9:$C$13,2,FALSE),0)*$I155</f>
        <v>#VALUE!</v>
      </c>
    </row>
    <row r="156" spans="8:59">
      <c r="H156" s="130"/>
      <c r="I156" s="89" t="str">
        <f>IF(SPECIES!C179="x",9,IF(SPECIES!D179="x",3,IF(SPECIES!E179="x",1,"")))</f>
        <v/>
      </c>
      <c r="J156" s="88" t="e">
        <f>_xlfn.IFNA(VLOOKUP(SPECIES!R179,Sheet1!$B$9:$C$13,2,FALSE),0)*$I156</f>
        <v>#VALUE!</v>
      </c>
      <c r="K156" s="8" t="e">
        <f>_xlfn.IFNA(VLOOKUP(SPECIES!S179,Sheet1!$B$9:$C$13,2,FALSE),0)*$I156</f>
        <v>#VALUE!</v>
      </c>
      <c r="L156" s="8" t="e">
        <f>_xlfn.IFNA(VLOOKUP(SPECIES!T179,Sheet1!$B$9:$C$13,2,FALSE),0)*$I156</f>
        <v>#VALUE!</v>
      </c>
      <c r="M156" s="8" t="e">
        <f>_xlfn.IFNA(VLOOKUP(SPECIES!U179,Sheet1!$B$9:$C$13,2,FALSE),0)*$I156</f>
        <v>#VALUE!</v>
      </c>
      <c r="N156" s="8" t="e">
        <f>_xlfn.IFNA(VLOOKUP(SPECIES!V179,Sheet1!$B$9:$C$13,2,FALSE),0)*$I156</f>
        <v>#VALUE!</v>
      </c>
      <c r="O156" s="8" t="e">
        <f>_xlfn.IFNA(VLOOKUP(SPECIES!W179,Sheet1!$B$9:$C$13,2,FALSE),0)*$I156</f>
        <v>#VALUE!</v>
      </c>
      <c r="P156" s="8" t="e">
        <f>_xlfn.IFNA(VLOOKUP(SPECIES!X179,Sheet1!$B$9:$C$13,2,FALSE),0)*$I156</f>
        <v>#VALUE!</v>
      </c>
      <c r="Q156" s="8" t="e">
        <f>_xlfn.IFNA(VLOOKUP(SPECIES!Y179,Sheet1!$B$9:$C$13,2,FALSE),0)*$I156</f>
        <v>#VALUE!</v>
      </c>
      <c r="R156" s="8" t="e">
        <f>_xlfn.IFNA(VLOOKUP(SPECIES!Z179,Sheet1!$B$9:$C$13,2,FALSE),0)*$I156</f>
        <v>#VALUE!</v>
      </c>
      <c r="S156" s="8" t="e">
        <f>_xlfn.IFNA(VLOOKUP(SPECIES!AA179,Sheet1!$B$9:$C$13,2,FALSE),0)*$I156</f>
        <v>#VALUE!</v>
      </c>
      <c r="T156" s="8" t="e">
        <f>_xlfn.IFNA(VLOOKUP(SPECIES!AB179,Sheet1!$B$9:$C$13,2,FALSE),0)*$I156</f>
        <v>#VALUE!</v>
      </c>
      <c r="U156" s="8" t="e">
        <f>_xlfn.IFNA(VLOOKUP(SPECIES!AC179,Sheet1!$B$9:$C$13,2,FALSE),0)*$I156</f>
        <v>#VALUE!</v>
      </c>
      <c r="V156" s="8" t="e">
        <f>_xlfn.IFNA(VLOOKUP(SPECIES!AD179,Sheet1!$B$9:$C$13,2,FALSE),0)*$I156</f>
        <v>#VALUE!</v>
      </c>
      <c r="W156" s="8" t="e">
        <f>_xlfn.IFNA(VLOOKUP(SPECIES!AE179,Sheet1!$B$9:$C$13,2,FALSE),0)*$I156</f>
        <v>#VALUE!</v>
      </c>
      <c r="X156" s="8" t="e">
        <f>_xlfn.IFNA(VLOOKUP(SPECIES!AF179,Sheet1!$B$9:$C$13,2,FALSE),0)*$I156</f>
        <v>#VALUE!</v>
      </c>
      <c r="Y156" s="8" t="e">
        <f>_xlfn.IFNA(VLOOKUP(SPECIES!AG179,Sheet1!$B$9:$C$13,2,FALSE),0)*$I156</f>
        <v>#VALUE!</v>
      </c>
      <c r="Z156" s="8" t="e">
        <f>_xlfn.IFNA(VLOOKUP(SPECIES!AH179,Sheet1!$B$9:$C$13,2,FALSE),0)*$I156</f>
        <v>#VALUE!</v>
      </c>
      <c r="AA156" s="8" t="e">
        <f>_xlfn.IFNA(VLOOKUP(SPECIES!AI179,Sheet1!$B$9:$C$13,2,FALSE),0)*$I156</f>
        <v>#VALUE!</v>
      </c>
      <c r="AB156" s="8" t="e">
        <f>_xlfn.IFNA(VLOOKUP(SPECIES!AJ179,Sheet1!$B$9:$C$13,2,FALSE),0)*$I156</f>
        <v>#VALUE!</v>
      </c>
      <c r="AC156" s="8" t="e">
        <f>_xlfn.IFNA(VLOOKUP(SPECIES!AK179,Sheet1!$B$9:$C$13,2,FALSE),0)*$I156</f>
        <v>#VALUE!</v>
      </c>
      <c r="AD156" s="8" t="e">
        <f>_xlfn.IFNA(VLOOKUP(SPECIES!AL179,Sheet1!$B$9:$C$13,2,FALSE),0)*$I156</f>
        <v>#VALUE!</v>
      </c>
      <c r="AE156" s="8" t="e">
        <f>_xlfn.IFNA(VLOOKUP(SPECIES!AM179,Sheet1!$B$9:$C$13,2,FALSE),0)*$I156</f>
        <v>#VALUE!</v>
      </c>
      <c r="AF156" s="8" t="e">
        <f>_xlfn.IFNA(VLOOKUP(SPECIES!AN179,Sheet1!$B$9:$C$13,2,FALSE),0)*$I156</f>
        <v>#VALUE!</v>
      </c>
      <c r="AG156" s="8" t="e">
        <f>_xlfn.IFNA(VLOOKUP(SPECIES!AO179,Sheet1!$B$9:$C$13,2,FALSE),0)*$I156</f>
        <v>#VALUE!</v>
      </c>
      <c r="AH156" s="8" t="e">
        <f>_xlfn.IFNA(VLOOKUP(SPECIES!AP179,Sheet1!$B$9:$C$13,2,FALSE),0)*$I156</f>
        <v>#VALUE!</v>
      </c>
      <c r="AI156" s="8" t="e">
        <f>_xlfn.IFNA(VLOOKUP(SPECIES!AQ179,Sheet1!$B$9:$C$13,2,FALSE),0)*$I156</f>
        <v>#VALUE!</v>
      </c>
      <c r="AJ156" s="8" t="e">
        <f>_xlfn.IFNA(VLOOKUP(SPECIES!AR179,Sheet1!$B$9:$C$13,2,FALSE),0)*$I156</f>
        <v>#VALUE!</v>
      </c>
      <c r="AK156" s="8" t="e">
        <f>_xlfn.IFNA(VLOOKUP(SPECIES!AS179,Sheet1!$B$9:$C$13,2,FALSE),0)*$I156</f>
        <v>#VALUE!</v>
      </c>
      <c r="AL156" s="8" t="e">
        <f>_xlfn.IFNA(VLOOKUP(SPECIES!AT179,Sheet1!$B$9:$C$13,2,FALSE),0)*$I156</f>
        <v>#VALUE!</v>
      </c>
      <c r="AM156" s="8" t="e">
        <f>_xlfn.IFNA(VLOOKUP(SPECIES!AU179,Sheet1!$B$9:$C$13,2,FALSE),0)*$I156</f>
        <v>#VALUE!</v>
      </c>
      <c r="AN156" s="8" t="e">
        <f>_xlfn.IFNA(VLOOKUP(SPECIES!AV179,Sheet1!$B$9:$C$13,2,FALSE),0)*$I156</f>
        <v>#VALUE!</v>
      </c>
      <c r="AO156" s="8" t="e">
        <f>_xlfn.IFNA(VLOOKUP(SPECIES!AW179,Sheet1!$B$9:$C$13,2,FALSE),0)*$I156</f>
        <v>#VALUE!</v>
      </c>
      <c r="AP156" s="8" t="e">
        <f>_xlfn.IFNA(VLOOKUP(SPECIES!AX179,Sheet1!$B$9:$C$13,2,FALSE),0)*$I156</f>
        <v>#VALUE!</v>
      </c>
      <c r="AQ156" s="8" t="e">
        <f>_xlfn.IFNA(VLOOKUP(SPECIES!AY179,Sheet1!$B$9:$C$13,2,FALSE),0)*$I156</f>
        <v>#VALUE!</v>
      </c>
      <c r="AR156" s="8" t="e">
        <f>_xlfn.IFNA(VLOOKUP(SPECIES!AZ179,Sheet1!$B$9:$C$13,2,FALSE),0)*$I156</f>
        <v>#VALUE!</v>
      </c>
      <c r="AS156" s="8" t="e">
        <f>_xlfn.IFNA(VLOOKUP(SPECIES!BA179,Sheet1!$B$9:$C$13,2,FALSE),0)*$I156</f>
        <v>#VALUE!</v>
      </c>
      <c r="AT156" s="8" t="e">
        <f>_xlfn.IFNA(VLOOKUP(SPECIES!BB179,Sheet1!$B$9:$C$13,2,FALSE),0)*$I156</f>
        <v>#VALUE!</v>
      </c>
      <c r="AU156" s="8" t="e">
        <f>_xlfn.IFNA(VLOOKUP(SPECIES!BC179,Sheet1!$B$9:$C$13,2,FALSE),0)*$I156</f>
        <v>#VALUE!</v>
      </c>
      <c r="AV156" s="8" t="e">
        <f>_xlfn.IFNA(VLOOKUP(SPECIES!BD179,Sheet1!$B$9:$C$13,2,FALSE),0)*$I156</f>
        <v>#VALUE!</v>
      </c>
      <c r="AW156" s="8" t="e">
        <f>_xlfn.IFNA(VLOOKUP(SPECIES!BE179,Sheet1!$B$9:$C$13,2,FALSE),0)*$I156</f>
        <v>#VALUE!</v>
      </c>
      <c r="AX156" s="8" t="e">
        <f>_xlfn.IFNA(VLOOKUP(SPECIES!BF179,Sheet1!$B$9:$C$13,2,FALSE),0)*$I156</f>
        <v>#VALUE!</v>
      </c>
      <c r="AY156" s="8" t="e">
        <f>_xlfn.IFNA(VLOOKUP(SPECIES!BG179,Sheet1!$B$9:$C$13,2,FALSE),0)*$I156</f>
        <v>#VALUE!</v>
      </c>
      <c r="AZ156" s="8" t="e">
        <f>_xlfn.IFNA(VLOOKUP(SPECIES!BH179,Sheet1!$B$9:$C$13,2,FALSE),0)*$I156</f>
        <v>#VALUE!</v>
      </c>
      <c r="BA156" s="8" t="e">
        <f>_xlfn.IFNA(VLOOKUP(SPECIES!BI179,Sheet1!$B$9:$C$13,2,FALSE),0)*$I156</f>
        <v>#VALUE!</v>
      </c>
      <c r="BB156" s="8" t="e">
        <f>_xlfn.IFNA(VLOOKUP(SPECIES!BJ179,Sheet1!$B$9:$C$13,2,FALSE),0)*$I156</f>
        <v>#VALUE!</v>
      </c>
      <c r="BC156" s="8" t="e">
        <f>_xlfn.IFNA(VLOOKUP(SPECIES!BK179,Sheet1!$B$9:$C$13,2,FALSE),0)*$I156</f>
        <v>#VALUE!</v>
      </c>
      <c r="BD156" s="8" t="e">
        <f>_xlfn.IFNA(VLOOKUP(SPECIES!BL179,Sheet1!$B$9:$C$13,2,FALSE),0)*$I156</f>
        <v>#VALUE!</v>
      </c>
      <c r="BE156" s="8" t="e">
        <f>_xlfn.IFNA(VLOOKUP(SPECIES!BM179,Sheet1!$B$9:$C$13,2,FALSE),0)*$I156</f>
        <v>#VALUE!</v>
      </c>
      <c r="BF156" s="8" t="e">
        <f>_xlfn.IFNA(VLOOKUP(SPECIES!BN179,Sheet1!$B$9:$C$13,2,FALSE),0)*$I156</f>
        <v>#VALUE!</v>
      </c>
      <c r="BG156" s="89" t="e">
        <f>_xlfn.IFNA(VLOOKUP(SPECIES!BO179,Sheet1!$B$9:$C$13,2,FALSE),0)*$I156</f>
        <v>#VALUE!</v>
      </c>
    </row>
    <row r="157" spans="8:59">
      <c r="H157" s="130"/>
      <c r="I157" s="89" t="str">
        <f>IF(SPECIES!C180="x",9,IF(SPECIES!D180="x",3,IF(SPECIES!E180="x",1,"")))</f>
        <v/>
      </c>
      <c r="J157" s="88" t="e">
        <f>_xlfn.IFNA(VLOOKUP(SPECIES!R180,Sheet1!$B$9:$C$13,2,FALSE),0)*$I157</f>
        <v>#VALUE!</v>
      </c>
      <c r="K157" s="8" t="e">
        <f>_xlfn.IFNA(VLOOKUP(SPECIES!S180,Sheet1!$B$9:$C$13,2,FALSE),0)*$I157</f>
        <v>#VALUE!</v>
      </c>
      <c r="L157" s="8" t="e">
        <f>_xlfn.IFNA(VLOOKUP(SPECIES!T180,Sheet1!$B$9:$C$13,2,FALSE),0)*$I157</f>
        <v>#VALUE!</v>
      </c>
      <c r="M157" s="8" t="e">
        <f>_xlfn.IFNA(VLOOKUP(SPECIES!U180,Sheet1!$B$9:$C$13,2,FALSE),0)*$I157</f>
        <v>#VALUE!</v>
      </c>
      <c r="N157" s="8" t="e">
        <f>_xlfn.IFNA(VLOOKUP(SPECIES!V180,Sheet1!$B$9:$C$13,2,FALSE),0)*$I157</f>
        <v>#VALUE!</v>
      </c>
      <c r="O157" s="8" t="e">
        <f>_xlfn.IFNA(VLOOKUP(SPECIES!W180,Sheet1!$B$9:$C$13,2,FALSE),0)*$I157</f>
        <v>#VALUE!</v>
      </c>
      <c r="P157" s="8" t="e">
        <f>_xlfn.IFNA(VLOOKUP(SPECIES!X180,Sheet1!$B$9:$C$13,2,FALSE),0)*$I157</f>
        <v>#VALUE!</v>
      </c>
      <c r="Q157" s="8" t="e">
        <f>_xlfn.IFNA(VLOOKUP(SPECIES!Y180,Sheet1!$B$9:$C$13,2,FALSE),0)*$I157</f>
        <v>#VALUE!</v>
      </c>
      <c r="R157" s="8" t="e">
        <f>_xlfn.IFNA(VLOOKUP(SPECIES!Z180,Sheet1!$B$9:$C$13,2,FALSE),0)*$I157</f>
        <v>#VALUE!</v>
      </c>
      <c r="S157" s="8" t="e">
        <f>_xlfn.IFNA(VLOOKUP(SPECIES!AA180,Sheet1!$B$9:$C$13,2,FALSE),0)*$I157</f>
        <v>#VALUE!</v>
      </c>
      <c r="T157" s="8" t="e">
        <f>_xlfn.IFNA(VLOOKUP(SPECIES!AB180,Sheet1!$B$9:$C$13,2,FALSE),0)*$I157</f>
        <v>#VALUE!</v>
      </c>
      <c r="U157" s="8" t="e">
        <f>_xlfn.IFNA(VLOOKUP(SPECIES!AC180,Sheet1!$B$9:$C$13,2,FALSE),0)*$I157</f>
        <v>#VALUE!</v>
      </c>
      <c r="V157" s="8" t="e">
        <f>_xlfn.IFNA(VLOOKUP(SPECIES!AD180,Sheet1!$B$9:$C$13,2,FALSE),0)*$I157</f>
        <v>#VALUE!</v>
      </c>
      <c r="W157" s="8" t="e">
        <f>_xlfn.IFNA(VLOOKUP(SPECIES!AE180,Sheet1!$B$9:$C$13,2,FALSE),0)*$I157</f>
        <v>#VALUE!</v>
      </c>
      <c r="X157" s="8" t="e">
        <f>_xlfn.IFNA(VLOOKUP(SPECIES!AF180,Sheet1!$B$9:$C$13,2,FALSE),0)*$I157</f>
        <v>#VALUE!</v>
      </c>
      <c r="Y157" s="8" t="e">
        <f>_xlfn.IFNA(VLOOKUP(SPECIES!AG180,Sheet1!$B$9:$C$13,2,FALSE),0)*$I157</f>
        <v>#VALUE!</v>
      </c>
      <c r="Z157" s="8" t="e">
        <f>_xlfn.IFNA(VLOOKUP(SPECIES!AH180,Sheet1!$B$9:$C$13,2,FALSE),0)*$I157</f>
        <v>#VALUE!</v>
      </c>
      <c r="AA157" s="8" t="e">
        <f>_xlfn.IFNA(VLOOKUP(SPECIES!AI180,Sheet1!$B$9:$C$13,2,FALSE),0)*$I157</f>
        <v>#VALUE!</v>
      </c>
      <c r="AB157" s="8" t="e">
        <f>_xlfn.IFNA(VLOOKUP(SPECIES!AJ180,Sheet1!$B$9:$C$13,2,FALSE),0)*$I157</f>
        <v>#VALUE!</v>
      </c>
      <c r="AC157" s="8" t="e">
        <f>_xlfn.IFNA(VLOOKUP(SPECIES!AK180,Sheet1!$B$9:$C$13,2,FALSE),0)*$I157</f>
        <v>#VALUE!</v>
      </c>
      <c r="AD157" s="8" t="e">
        <f>_xlfn.IFNA(VLOOKUP(SPECIES!AL180,Sheet1!$B$9:$C$13,2,FALSE),0)*$I157</f>
        <v>#VALUE!</v>
      </c>
      <c r="AE157" s="8" t="e">
        <f>_xlfn.IFNA(VLOOKUP(SPECIES!AM180,Sheet1!$B$9:$C$13,2,FALSE),0)*$I157</f>
        <v>#VALUE!</v>
      </c>
      <c r="AF157" s="8" t="e">
        <f>_xlfn.IFNA(VLOOKUP(SPECIES!AN180,Sheet1!$B$9:$C$13,2,FALSE),0)*$I157</f>
        <v>#VALUE!</v>
      </c>
      <c r="AG157" s="8" t="e">
        <f>_xlfn.IFNA(VLOOKUP(SPECIES!AO180,Sheet1!$B$9:$C$13,2,FALSE),0)*$I157</f>
        <v>#VALUE!</v>
      </c>
      <c r="AH157" s="8" t="e">
        <f>_xlfn.IFNA(VLOOKUP(SPECIES!AP180,Sheet1!$B$9:$C$13,2,FALSE),0)*$I157</f>
        <v>#VALUE!</v>
      </c>
      <c r="AI157" s="8" t="e">
        <f>_xlfn.IFNA(VLOOKUP(SPECIES!AQ180,Sheet1!$B$9:$C$13,2,FALSE),0)*$I157</f>
        <v>#VALUE!</v>
      </c>
      <c r="AJ157" s="8" t="e">
        <f>_xlfn.IFNA(VLOOKUP(SPECIES!AR180,Sheet1!$B$9:$C$13,2,FALSE),0)*$I157</f>
        <v>#VALUE!</v>
      </c>
      <c r="AK157" s="8" t="e">
        <f>_xlfn.IFNA(VLOOKUP(SPECIES!AS180,Sheet1!$B$9:$C$13,2,FALSE),0)*$I157</f>
        <v>#VALUE!</v>
      </c>
      <c r="AL157" s="8" t="e">
        <f>_xlfn.IFNA(VLOOKUP(SPECIES!AT180,Sheet1!$B$9:$C$13,2,FALSE),0)*$I157</f>
        <v>#VALUE!</v>
      </c>
      <c r="AM157" s="8" t="e">
        <f>_xlfn.IFNA(VLOOKUP(SPECIES!AU180,Sheet1!$B$9:$C$13,2,FALSE),0)*$I157</f>
        <v>#VALUE!</v>
      </c>
      <c r="AN157" s="8" t="e">
        <f>_xlfn.IFNA(VLOOKUP(SPECIES!AV180,Sheet1!$B$9:$C$13,2,FALSE),0)*$I157</f>
        <v>#VALUE!</v>
      </c>
      <c r="AO157" s="8" t="e">
        <f>_xlfn.IFNA(VLOOKUP(SPECIES!AW180,Sheet1!$B$9:$C$13,2,FALSE),0)*$I157</f>
        <v>#VALUE!</v>
      </c>
      <c r="AP157" s="8" t="e">
        <f>_xlfn.IFNA(VLOOKUP(SPECIES!AX180,Sheet1!$B$9:$C$13,2,FALSE),0)*$I157</f>
        <v>#VALUE!</v>
      </c>
      <c r="AQ157" s="8" t="e">
        <f>_xlfn.IFNA(VLOOKUP(SPECIES!AY180,Sheet1!$B$9:$C$13,2,FALSE),0)*$I157</f>
        <v>#VALUE!</v>
      </c>
      <c r="AR157" s="8" t="e">
        <f>_xlfn.IFNA(VLOOKUP(SPECIES!AZ180,Sheet1!$B$9:$C$13,2,FALSE),0)*$I157</f>
        <v>#VALUE!</v>
      </c>
      <c r="AS157" s="8" t="e">
        <f>_xlfn.IFNA(VLOOKUP(SPECIES!BA180,Sheet1!$B$9:$C$13,2,FALSE),0)*$I157</f>
        <v>#VALUE!</v>
      </c>
      <c r="AT157" s="8" t="e">
        <f>_xlfn.IFNA(VLOOKUP(SPECIES!BB180,Sheet1!$B$9:$C$13,2,FALSE),0)*$I157</f>
        <v>#VALUE!</v>
      </c>
      <c r="AU157" s="8" t="e">
        <f>_xlfn.IFNA(VLOOKUP(SPECIES!BC180,Sheet1!$B$9:$C$13,2,FALSE),0)*$I157</f>
        <v>#VALUE!</v>
      </c>
      <c r="AV157" s="8" t="e">
        <f>_xlfn.IFNA(VLOOKUP(SPECIES!BD180,Sheet1!$B$9:$C$13,2,FALSE),0)*$I157</f>
        <v>#VALUE!</v>
      </c>
      <c r="AW157" s="8" t="e">
        <f>_xlfn.IFNA(VLOOKUP(SPECIES!BE180,Sheet1!$B$9:$C$13,2,FALSE),0)*$I157</f>
        <v>#VALUE!</v>
      </c>
      <c r="AX157" s="8" t="e">
        <f>_xlfn.IFNA(VLOOKUP(SPECIES!BF180,Sheet1!$B$9:$C$13,2,FALSE),0)*$I157</f>
        <v>#VALUE!</v>
      </c>
      <c r="AY157" s="8" t="e">
        <f>_xlfn.IFNA(VLOOKUP(SPECIES!BG180,Sheet1!$B$9:$C$13,2,FALSE),0)*$I157</f>
        <v>#VALUE!</v>
      </c>
      <c r="AZ157" s="8" t="e">
        <f>_xlfn.IFNA(VLOOKUP(SPECIES!BH180,Sheet1!$B$9:$C$13,2,FALSE),0)*$I157</f>
        <v>#VALUE!</v>
      </c>
      <c r="BA157" s="8" t="e">
        <f>_xlfn.IFNA(VLOOKUP(SPECIES!BI180,Sheet1!$B$9:$C$13,2,FALSE),0)*$I157</f>
        <v>#VALUE!</v>
      </c>
      <c r="BB157" s="8" t="e">
        <f>_xlfn.IFNA(VLOOKUP(SPECIES!BJ180,Sheet1!$B$9:$C$13,2,FALSE),0)*$I157</f>
        <v>#VALUE!</v>
      </c>
      <c r="BC157" s="8" t="e">
        <f>_xlfn.IFNA(VLOOKUP(SPECIES!BK180,Sheet1!$B$9:$C$13,2,FALSE),0)*$I157</f>
        <v>#VALUE!</v>
      </c>
      <c r="BD157" s="8" t="e">
        <f>_xlfn.IFNA(VLOOKUP(SPECIES!BL180,Sheet1!$B$9:$C$13,2,FALSE),0)*$I157</f>
        <v>#VALUE!</v>
      </c>
      <c r="BE157" s="8" t="e">
        <f>_xlfn.IFNA(VLOOKUP(SPECIES!BM180,Sheet1!$B$9:$C$13,2,FALSE),0)*$I157</f>
        <v>#VALUE!</v>
      </c>
      <c r="BF157" s="8" t="e">
        <f>_xlfn.IFNA(VLOOKUP(SPECIES!BN180,Sheet1!$B$9:$C$13,2,FALSE),0)*$I157</f>
        <v>#VALUE!</v>
      </c>
      <c r="BG157" s="89" t="e">
        <f>_xlfn.IFNA(VLOOKUP(SPECIES!BO180,Sheet1!$B$9:$C$13,2,FALSE),0)*$I157</f>
        <v>#VALUE!</v>
      </c>
    </row>
    <row r="158" spans="8:59">
      <c r="H158" s="130"/>
      <c r="I158" s="89" t="str">
        <f>IF(SPECIES!C181="x",9,IF(SPECIES!D181="x",3,IF(SPECIES!E181="x",1,"")))</f>
        <v/>
      </c>
      <c r="J158" s="88" t="e">
        <f>_xlfn.IFNA(VLOOKUP(SPECIES!R181,Sheet1!$B$9:$C$13,2,FALSE),0)*$I158</f>
        <v>#VALUE!</v>
      </c>
      <c r="K158" s="8" t="e">
        <f>_xlfn.IFNA(VLOOKUP(SPECIES!S181,Sheet1!$B$9:$C$13,2,FALSE),0)*$I158</f>
        <v>#VALUE!</v>
      </c>
      <c r="L158" s="8" t="e">
        <f>_xlfn.IFNA(VLOOKUP(SPECIES!T181,Sheet1!$B$9:$C$13,2,FALSE),0)*$I158</f>
        <v>#VALUE!</v>
      </c>
      <c r="M158" s="8" t="e">
        <f>_xlfn.IFNA(VLOOKUP(SPECIES!U181,Sheet1!$B$9:$C$13,2,FALSE),0)*$I158</f>
        <v>#VALUE!</v>
      </c>
      <c r="N158" s="8" t="e">
        <f>_xlfn.IFNA(VLOOKUP(SPECIES!V181,Sheet1!$B$9:$C$13,2,FALSE),0)*$I158</f>
        <v>#VALUE!</v>
      </c>
      <c r="O158" s="8" t="e">
        <f>_xlfn.IFNA(VLOOKUP(SPECIES!W181,Sheet1!$B$9:$C$13,2,FALSE),0)*$I158</f>
        <v>#VALUE!</v>
      </c>
      <c r="P158" s="8" t="e">
        <f>_xlfn.IFNA(VLOOKUP(SPECIES!X181,Sheet1!$B$9:$C$13,2,FALSE),0)*$I158</f>
        <v>#VALUE!</v>
      </c>
      <c r="Q158" s="8" t="e">
        <f>_xlfn.IFNA(VLOOKUP(SPECIES!Y181,Sheet1!$B$9:$C$13,2,FALSE),0)*$I158</f>
        <v>#VALUE!</v>
      </c>
      <c r="R158" s="8" t="e">
        <f>_xlfn.IFNA(VLOOKUP(SPECIES!Z181,Sheet1!$B$9:$C$13,2,FALSE),0)*$I158</f>
        <v>#VALUE!</v>
      </c>
      <c r="S158" s="8" t="e">
        <f>_xlfn.IFNA(VLOOKUP(SPECIES!AA181,Sheet1!$B$9:$C$13,2,FALSE),0)*$I158</f>
        <v>#VALUE!</v>
      </c>
      <c r="T158" s="8" t="e">
        <f>_xlfn.IFNA(VLOOKUP(SPECIES!AB181,Sheet1!$B$9:$C$13,2,FALSE),0)*$I158</f>
        <v>#VALUE!</v>
      </c>
      <c r="U158" s="8" t="e">
        <f>_xlfn.IFNA(VLOOKUP(SPECIES!AC181,Sheet1!$B$9:$C$13,2,FALSE),0)*$I158</f>
        <v>#VALUE!</v>
      </c>
      <c r="V158" s="8" t="e">
        <f>_xlfn.IFNA(VLOOKUP(SPECIES!AD181,Sheet1!$B$9:$C$13,2,FALSE),0)*$I158</f>
        <v>#VALUE!</v>
      </c>
      <c r="W158" s="8" t="e">
        <f>_xlfn.IFNA(VLOOKUP(SPECIES!AE181,Sheet1!$B$9:$C$13,2,FALSE),0)*$I158</f>
        <v>#VALUE!</v>
      </c>
      <c r="X158" s="8" t="e">
        <f>_xlfn.IFNA(VLOOKUP(SPECIES!AF181,Sheet1!$B$9:$C$13,2,FALSE),0)*$I158</f>
        <v>#VALUE!</v>
      </c>
      <c r="Y158" s="8" t="e">
        <f>_xlfn.IFNA(VLOOKUP(SPECIES!AG181,Sheet1!$B$9:$C$13,2,FALSE),0)*$I158</f>
        <v>#VALUE!</v>
      </c>
      <c r="Z158" s="8" t="e">
        <f>_xlfn.IFNA(VLOOKUP(SPECIES!AH181,Sheet1!$B$9:$C$13,2,FALSE),0)*$I158</f>
        <v>#VALUE!</v>
      </c>
      <c r="AA158" s="8" t="e">
        <f>_xlfn.IFNA(VLOOKUP(SPECIES!AI181,Sheet1!$B$9:$C$13,2,FALSE),0)*$I158</f>
        <v>#VALUE!</v>
      </c>
      <c r="AB158" s="8" t="e">
        <f>_xlfn.IFNA(VLOOKUP(SPECIES!AJ181,Sheet1!$B$9:$C$13,2,FALSE),0)*$I158</f>
        <v>#VALUE!</v>
      </c>
      <c r="AC158" s="8" t="e">
        <f>_xlfn.IFNA(VLOOKUP(SPECIES!AK181,Sheet1!$B$9:$C$13,2,FALSE),0)*$I158</f>
        <v>#VALUE!</v>
      </c>
      <c r="AD158" s="8" t="e">
        <f>_xlfn.IFNA(VLOOKUP(SPECIES!AL181,Sheet1!$B$9:$C$13,2,FALSE),0)*$I158</f>
        <v>#VALUE!</v>
      </c>
      <c r="AE158" s="8" t="e">
        <f>_xlfn.IFNA(VLOOKUP(SPECIES!AM181,Sheet1!$B$9:$C$13,2,FALSE),0)*$I158</f>
        <v>#VALUE!</v>
      </c>
      <c r="AF158" s="8" t="e">
        <f>_xlfn.IFNA(VLOOKUP(SPECIES!AN181,Sheet1!$B$9:$C$13,2,FALSE),0)*$I158</f>
        <v>#VALUE!</v>
      </c>
      <c r="AG158" s="8" t="e">
        <f>_xlfn.IFNA(VLOOKUP(SPECIES!AO181,Sheet1!$B$9:$C$13,2,FALSE),0)*$I158</f>
        <v>#VALUE!</v>
      </c>
      <c r="AH158" s="8" t="e">
        <f>_xlfn.IFNA(VLOOKUP(SPECIES!AP181,Sheet1!$B$9:$C$13,2,FALSE),0)*$I158</f>
        <v>#VALUE!</v>
      </c>
      <c r="AI158" s="8" t="e">
        <f>_xlfn.IFNA(VLOOKUP(SPECIES!AQ181,Sheet1!$B$9:$C$13,2,FALSE),0)*$I158</f>
        <v>#VALUE!</v>
      </c>
      <c r="AJ158" s="8" t="e">
        <f>_xlfn.IFNA(VLOOKUP(SPECIES!AR181,Sheet1!$B$9:$C$13,2,FALSE),0)*$I158</f>
        <v>#VALUE!</v>
      </c>
      <c r="AK158" s="8" t="e">
        <f>_xlfn.IFNA(VLOOKUP(SPECIES!AS181,Sheet1!$B$9:$C$13,2,FALSE),0)*$I158</f>
        <v>#VALUE!</v>
      </c>
      <c r="AL158" s="8" t="e">
        <f>_xlfn.IFNA(VLOOKUP(SPECIES!AT181,Sheet1!$B$9:$C$13,2,FALSE),0)*$I158</f>
        <v>#VALUE!</v>
      </c>
      <c r="AM158" s="8" t="e">
        <f>_xlfn.IFNA(VLOOKUP(SPECIES!AU181,Sheet1!$B$9:$C$13,2,FALSE),0)*$I158</f>
        <v>#VALUE!</v>
      </c>
      <c r="AN158" s="8" t="e">
        <f>_xlfn.IFNA(VLOOKUP(SPECIES!AV181,Sheet1!$B$9:$C$13,2,FALSE),0)*$I158</f>
        <v>#VALUE!</v>
      </c>
      <c r="AO158" s="8" t="e">
        <f>_xlfn.IFNA(VLOOKUP(SPECIES!AW181,Sheet1!$B$9:$C$13,2,FALSE),0)*$I158</f>
        <v>#VALUE!</v>
      </c>
      <c r="AP158" s="8" t="e">
        <f>_xlfn.IFNA(VLOOKUP(SPECIES!AX181,Sheet1!$B$9:$C$13,2,FALSE),0)*$I158</f>
        <v>#VALUE!</v>
      </c>
      <c r="AQ158" s="8" t="e">
        <f>_xlfn.IFNA(VLOOKUP(SPECIES!AY181,Sheet1!$B$9:$C$13,2,FALSE),0)*$I158</f>
        <v>#VALUE!</v>
      </c>
      <c r="AR158" s="8" t="e">
        <f>_xlfn.IFNA(VLOOKUP(SPECIES!AZ181,Sheet1!$B$9:$C$13,2,FALSE),0)*$I158</f>
        <v>#VALUE!</v>
      </c>
      <c r="AS158" s="8" t="e">
        <f>_xlfn.IFNA(VLOOKUP(SPECIES!BA181,Sheet1!$B$9:$C$13,2,FALSE),0)*$I158</f>
        <v>#VALUE!</v>
      </c>
      <c r="AT158" s="8" t="e">
        <f>_xlfn.IFNA(VLOOKUP(SPECIES!BB181,Sheet1!$B$9:$C$13,2,FALSE),0)*$I158</f>
        <v>#VALUE!</v>
      </c>
      <c r="AU158" s="8" t="e">
        <f>_xlfn.IFNA(VLOOKUP(SPECIES!BC181,Sheet1!$B$9:$C$13,2,FALSE),0)*$I158</f>
        <v>#VALUE!</v>
      </c>
      <c r="AV158" s="8" t="e">
        <f>_xlfn.IFNA(VLOOKUP(SPECIES!BD181,Sheet1!$B$9:$C$13,2,FALSE),0)*$I158</f>
        <v>#VALUE!</v>
      </c>
      <c r="AW158" s="8" t="e">
        <f>_xlfn.IFNA(VLOOKUP(SPECIES!BE181,Sheet1!$B$9:$C$13,2,FALSE),0)*$I158</f>
        <v>#VALUE!</v>
      </c>
      <c r="AX158" s="8" t="e">
        <f>_xlfn.IFNA(VLOOKUP(SPECIES!BF181,Sheet1!$B$9:$C$13,2,FALSE),0)*$I158</f>
        <v>#VALUE!</v>
      </c>
      <c r="AY158" s="8" t="e">
        <f>_xlfn.IFNA(VLOOKUP(SPECIES!BG181,Sheet1!$B$9:$C$13,2,FALSE),0)*$I158</f>
        <v>#VALUE!</v>
      </c>
      <c r="AZ158" s="8" t="e">
        <f>_xlfn.IFNA(VLOOKUP(SPECIES!BH181,Sheet1!$B$9:$C$13,2,FALSE),0)*$I158</f>
        <v>#VALUE!</v>
      </c>
      <c r="BA158" s="8" t="e">
        <f>_xlfn.IFNA(VLOOKUP(SPECIES!BI181,Sheet1!$B$9:$C$13,2,FALSE),0)*$I158</f>
        <v>#VALUE!</v>
      </c>
      <c r="BB158" s="8" t="e">
        <f>_xlfn.IFNA(VLOOKUP(SPECIES!BJ181,Sheet1!$B$9:$C$13,2,FALSE),0)*$I158</f>
        <v>#VALUE!</v>
      </c>
      <c r="BC158" s="8" t="e">
        <f>_xlfn.IFNA(VLOOKUP(SPECIES!BK181,Sheet1!$B$9:$C$13,2,FALSE),0)*$I158</f>
        <v>#VALUE!</v>
      </c>
      <c r="BD158" s="8" t="e">
        <f>_xlfn.IFNA(VLOOKUP(SPECIES!BL181,Sheet1!$B$9:$C$13,2,FALSE),0)*$I158</f>
        <v>#VALUE!</v>
      </c>
      <c r="BE158" s="8" t="e">
        <f>_xlfn.IFNA(VLOOKUP(SPECIES!BM181,Sheet1!$B$9:$C$13,2,FALSE),0)*$I158</f>
        <v>#VALUE!</v>
      </c>
      <c r="BF158" s="8" t="e">
        <f>_xlfn.IFNA(VLOOKUP(SPECIES!BN181,Sheet1!$B$9:$C$13,2,FALSE),0)*$I158</f>
        <v>#VALUE!</v>
      </c>
      <c r="BG158" s="89" t="e">
        <f>_xlfn.IFNA(VLOOKUP(SPECIES!BO181,Sheet1!$B$9:$C$13,2,FALSE),0)*$I158</f>
        <v>#VALUE!</v>
      </c>
    </row>
    <row r="159" spans="8:59">
      <c r="H159" s="130"/>
      <c r="I159" s="89" t="str">
        <f>IF(SPECIES!C182="x",9,IF(SPECIES!D182="x",3,IF(SPECIES!E182="x",1,"")))</f>
        <v/>
      </c>
      <c r="J159" s="88" t="e">
        <f>_xlfn.IFNA(VLOOKUP(SPECIES!R182,Sheet1!$B$9:$C$13,2,FALSE),0)*$I159</f>
        <v>#VALUE!</v>
      </c>
      <c r="K159" s="8" t="e">
        <f>_xlfn.IFNA(VLOOKUP(SPECIES!S182,Sheet1!$B$9:$C$13,2,FALSE),0)*$I159</f>
        <v>#VALUE!</v>
      </c>
      <c r="L159" s="8" t="e">
        <f>_xlfn.IFNA(VLOOKUP(SPECIES!T182,Sheet1!$B$9:$C$13,2,FALSE),0)*$I159</f>
        <v>#VALUE!</v>
      </c>
      <c r="M159" s="8" t="e">
        <f>_xlfn.IFNA(VLOOKUP(SPECIES!U182,Sheet1!$B$9:$C$13,2,FALSE),0)*$I159</f>
        <v>#VALUE!</v>
      </c>
      <c r="N159" s="8" t="e">
        <f>_xlfn.IFNA(VLOOKUP(SPECIES!V182,Sheet1!$B$9:$C$13,2,FALSE),0)*$I159</f>
        <v>#VALUE!</v>
      </c>
      <c r="O159" s="8" t="e">
        <f>_xlfn.IFNA(VLOOKUP(SPECIES!W182,Sheet1!$B$9:$C$13,2,FALSE),0)*$I159</f>
        <v>#VALUE!</v>
      </c>
      <c r="P159" s="8" t="e">
        <f>_xlfn.IFNA(VLOOKUP(SPECIES!X182,Sheet1!$B$9:$C$13,2,FALSE),0)*$I159</f>
        <v>#VALUE!</v>
      </c>
      <c r="Q159" s="8" t="e">
        <f>_xlfn.IFNA(VLOOKUP(SPECIES!Y182,Sheet1!$B$9:$C$13,2,FALSE),0)*$I159</f>
        <v>#VALUE!</v>
      </c>
      <c r="R159" s="8" t="e">
        <f>_xlfn.IFNA(VLOOKUP(SPECIES!Z182,Sheet1!$B$9:$C$13,2,FALSE),0)*$I159</f>
        <v>#VALUE!</v>
      </c>
      <c r="S159" s="8" t="e">
        <f>_xlfn.IFNA(VLOOKUP(SPECIES!AA182,Sheet1!$B$9:$C$13,2,FALSE),0)*$I159</f>
        <v>#VALUE!</v>
      </c>
      <c r="T159" s="8" t="e">
        <f>_xlfn.IFNA(VLOOKUP(SPECIES!AB182,Sheet1!$B$9:$C$13,2,FALSE),0)*$I159</f>
        <v>#VALUE!</v>
      </c>
      <c r="U159" s="8" t="e">
        <f>_xlfn.IFNA(VLOOKUP(SPECIES!AC182,Sheet1!$B$9:$C$13,2,FALSE),0)*$I159</f>
        <v>#VALUE!</v>
      </c>
      <c r="V159" s="8" t="e">
        <f>_xlfn.IFNA(VLOOKUP(SPECIES!AD182,Sheet1!$B$9:$C$13,2,FALSE),0)*$I159</f>
        <v>#VALUE!</v>
      </c>
      <c r="W159" s="8" t="e">
        <f>_xlfn.IFNA(VLOOKUP(SPECIES!AE182,Sheet1!$B$9:$C$13,2,FALSE),0)*$I159</f>
        <v>#VALUE!</v>
      </c>
      <c r="X159" s="8" t="e">
        <f>_xlfn.IFNA(VLOOKUP(SPECIES!AF182,Sheet1!$B$9:$C$13,2,FALSE),0)*$I159</f>
        <v>#VALUE!</v>
      </c>
      <c r="Y159" s="8" t="e">
        <f>_xlfn.IFNA(VLOOKUP(SPECIES!AG182,Sheet1!$B$9:$C$13,2,FALSE),0)*$I159</f>
        <v>#VALUE!</v>
      </c>
      <c r="Z159" s="8" t="e">
        <f>_xlfn.IFNA(VLOOKUP(SPECIES!AH182,Sheet1!$B$9:$C$13,2,FALSE),0)*$I159</f>
        <v>#VALUE!</v>
      </c>
      <c r="AA159" s="8" t="e">
        <f>_xlfn.IFNA(VLOOKUP(SPECIES!AI182,Sheet1!$B$9:$C$13,2,FALSE),0)*$I159</f>
        <v>#VALUE!</v>
      </c>
      <c r="AB159" s="8" t="e">
        <f>_xlfn.IFNA(VLOOKUP(SPECIES!AJ182,Sheet1!$B$9:$C$13,2,FALSE),0)*$I159</f>
        <v>#VALUE!</v>
      </c>
      <c r="AC159" s="8" t="e">
        <f>_xlfn.IFNA(VLOOKUP(SPECIES!AK182,Sheet1!$B$9:$C$13,2,FALSE),0)*$I159</f>
        <v>#VALUE!</v>
      </c>
      <c r="AD159" s="8" t="e">
        <f>_xlfn.IFNA(VLOOKUP(SPECIES!AL182,Sheet1!$B$9:$C$13,2,FALSE),0)*$I159</f>
        <v>#VALUE!</v>
      </c>
      <c r="AE159" s="8" t="e">
        <f>_xlfn.IFNA(VLOOKUP(SPECIES!AM182,Sheet1!$B$9:$C$13,2,FALSE),0)*$I159</f>
        <v>#VALUE!</v>
      </c>
      <c r="AF159" s="8" t="e">
        <f>_xlfn.IFNA(VLOOKUP(SPECIES!AN182,Sheet1!$B$9:$C$13,2,FALSE),0)*$I159</f>
        <v>#VALUE!</v>
      </c>
      <c r="AG159" s="8" t="e">
        <f>_xlfn.IFNA(VLOOKUP(SPECIES!AO182,Sheet1!$B$9:$C$13,2,FALSE),0)*$I159</f>
        <v>#VALUE!</v>
      </c>
      <c r="AH159" s="8" t="e">
        <f>_xlfn.IFNA(VLOOKUP(SPECIES!AP182,Sheet1!$B$9:$C$13,2,FALSE),0)*$I159</f>
        <v>#VALUE!</v>
      </c>
      <c r="AI159" s="8" t="e">
        <f>_xlfn.IFNA(VLOOKUP(SPECIES!AQ182,Sheet1!$B$9:$C$13,2,FALSE),0)*$I159</f>
        <v>#VALUE!</v>
      </c>
      <c r="AJ159" s="8" t="e">
        <f>_xlfn.IFNA(VLOOKUP(SPECIES!AR182,Sheet1!$B$9:$C$13,2,FALSE),0)*$I159</f>
        <v>#VALUE!</v>
      </c>
      <c r="AK159" s="8" t="e">
        <f>_xlfn.IFNA(VLOOKUP(SPECIES!AS182,Sheet1!$B$9:$C$13,2,FALSE),0)*$I159</f>
        <v>#VALUE!</v>
      </c>
      <c r="AL159" s="8" t="e">
        <f>_xlfn.IFNA(VLOOKUP(SPECIES!AT182,Sheet1!$B$9:$C$13,2,FALSE),0)*$I159</f>
        <v>#VALUE!</v>
      </c>
      <c r="AM159" s="8" t="e">
        <f>_xlfn.IFNA(VLOOKUP(SPECIES!AU182,Sheet1!$B$9:$C$13,2,FALSE),0)*$I159</f>
        <v>#VALUE!</v>
      </c>
      <c r="AN159" s="8" t="e">
        <f>_xlfn.IFNA(VLOOKUP(SPECIES!AV182,Sheet1!$B$9:$C$13,2,FALSE),0)*$I159</f>
        <v>#VALUE!</v>
      </c>
      <c r="AO159" s="8" t="e">
        <f>_xlfn.IFNA(VLOOKUP(SPECIES!AW182,Sheet1!$B$9:$C$13,2,FALSE),0)*$I159</f>
        <v>#VALUE!</v>
      </c>
      <c r="AP159" s="8" t="e">
        <f>_xlfn.IFNA(VLOOKUP(SPECIES!AX182,Sheet1!$B$9:$C$13,2,FALSE),0)*$I159</f>
        <v>#VALUE!</v>
      </c>
      <c r="AQ159" s="8" t="e">
        <f>_xlfn.IFNA(VLOOKUP(SPECIES!AY182,Sheet1!$B$9:$C$13,2,FALSE),0)*$I159</f>
        <v>#VALUE!</v>
      </c>
      <c r="AR159" s="8" t="e">
        <f>_xlfn.IFNA(VLOOKUP(SPECIES!AZ182,Sheet1!$B$9:$C$13,2,FALSE),0)*$I159</f>
        <v>#VALUE!</v>
      </c>
      <c r="AS159" s="8" t="e">
        <f>_xlfn.IFNA(VLOOKUP(SPECIES!BA182,Sheet1!$B$9:$C$13,2,FALSE),0)*$I159</f>
        <v>#VALUE!</v>
      </c>
      <c r="AT159" s="8" t="e">
        <f>_xlfn.IFNA(VLOOKUP(SPECIES!BB182,Sheet1!$B$9:$C$13,2,FALSE),0)*$I159</f>
        <v>#VALUE!</v>
      </c>
      <c r="AU159" s="8" t="e">
        <f>_xlfn.IFNA(VLOOKUP(SPECIES!BC182,Sheet1!$B$9:$C$13,2,FALSE),0)*$I159</f>
        <v>#VALUE!</v>
      </c>
      <c r="AV159" s="8" t="e">
        <f>_xlfn.IFNA(VLOOKUP(SPECIES!BD182,Sheet1!$B$9:$C$13,2,FALSE),0)*$I159</f>
        <v>#VALUE!</v>
      </c>
      <c r="AW159" s="8" t="e">
        <f>_xlfn.IFNA(VLOOKUP(SPECIES!BE182,Sheet1!$B$9:$C$13,2,FALSE),0)*$I159</f>
        <v>#VALUE!</v>
      </c>
      <c r="AX159" s="8" t="e">
        <f>_xlfn.IFNA(VLOOKUP(SPECIES!BF182,Sheet1!$B$9:$C$13,2,FALSE),0)*$I159</f>
        <v>#VALUE!</v>
      </c>
      <c r="AY159" s="8" t="e">
        <f>_xlfn.IFNA(VLOOKUP(SPECIES!BG182,Sheet1!$B$9:$C$13,2,FALSE),0)*$I159</f>
        <v>#VALUE!</v>
      </c>
      <c r="AZ159" s="8" t="e">
        <f>_xlfn.IFNA(VLOOKUP(SPECIES!BH182,Sheet1!$B$9:$C$13,2,FALSE),0)*$I159</f>
        <v>#VALUE!</v>
      </c>
      <c r="BA159" s="8" t="e">
        <f>_xlfn.IFNA(VLOOKUP(SPECIES!BI182,Sheet1!$B$9:$C$13,2,FALSE),0)*$I159</f>
        <v>#VALUE!</v>
      </c>
      <c r="BB159" s="8" t="e">
        <f>_xlfn.IFNA(VLOOKUP(SPECIES!BJ182,Sheet1!$B$9:$C$13,2,FALSE),0)*$I159</f>
        <v>#VALUE!</v>
      </c>
      <c r="BC159" s="8" t="e">
        <f>_xlfn.IFNA(VLOOKUP(SPECIES!BK182,Sheet1!$B$9:$C$13,2,FALSE),0)*$I159</f>
        <v>#VALUE!</v>
      </c>
      <c r="BD159" s="8" t="e">
        <f>_xlfn.IFNA(VLOOKUP(SPECIES!BL182,Sheet1!$B$9:$C$13,2,FALSE),0)*$I159</f>
        <v>#VALUE!</v>
      </c>
      <c r="BE159" s="8" t="e">
        <f>_xlfn.IFNA(VLOOKUP(SPECIES!BM182,Sheet1!$B$9:$C$13,2,FALSE),0)*$I159</f>
        <v>#VALUE!</v>
      </c>
      <c r="BF159" s="8" t="e">
        <f>_xlfn.IFNA(VLOOKUP(SPECIES!BN182,Sheet1!$B$9:$C$13,2,FALSE),0)*$I159</f>
        <v>#VALUE!</v>
      </c>
      <c r="BG159" s="89" t="e">
        <f>_xlfn.IFNA(VLOOKUP(SPECIES!BO182,Sheet1!$B$9:$C$13,2,FALSE),0)*$I159</f>
        <v>#VALUE!</v>
      </c>
    </row>
    <row r="160" spans="8:59">
      <c r="H160" s="130"/>
      <c r="I160" s="89" t="str">
        <f>IF(SPECIES!C183="x",9,IF(SPECIES!D183="x",3,IF(SPECIES!E183="x",1,"")))</f>
        <v/>
      </c>
      <c r="J160" s="88" t="e">
        <f>_xlfn.IFNA(VLOOKUP(SPECIES!R183,Sheet1!$B$9:$C$13,2,FALSE),0)*$I160</f>
        <v>#VALUE!</v>
      </c>
      <c r="K160" s="8" t="e">
        <f>_xlfn.IFNA(VLOOKUP(SPECIES!S183,Sheet1!$B$9:$C$13,2,FALSE),0)*$I160</f>
        <v>#VALUE!</v>
      </c>
      <c r="L160" s="8" t="e">
        <f>_xlfn.IFNA(VLOOKUP(SPECIES!T183,Sheet1!$B$9:$C$13,2,FALSE),0)*$I160</f>
        <v>#VALUE!</v>
      </c>
      <c r="M160" s="8" t="e">
        <f>_xlfn.IFNA(VLOOKUP(SPECIES!U183,Sheet1!$B$9:$C$13,2,FALSE),0)*$I160</f>
        <v>#VALUE!</v>
      </c>
      <c r="N160" s="8" t="e">
        <f>_xlfn.IFNA(VLOOKUP(SPECIES!V183,Sheet1!$B$9:$C$13,2,FALSE),0)*$I160</f>
        <v>#VALUE!</v>
      </c>
      <c r="O160" s="8" t="e">
        <f>_xlfn.IFNA(VLOOKUP(SPECIES!W183,Sheet1!$B$9:$C$13,2,FALSE),0)*$I160</f>
        <v>#VALUE!</v>
      </c>
      <c r="P160" s="8" t="e">
        <f>_xlfn.IFNA(VLOOKUP(SPECIES!X183,Sheet1!$B$9:$C$13,2,FALSE),0)*$I160</f>
        <v>#VALUE!</v>
      </c>
      <c r="Q160" s="8" t="e">
        <f>_xlfn.IFNA(VLOOKUP(SPECIES!Y183,Sheet1!$B$9:$C$13,2,FALSE),0)*$I160</f>
        <v>#VALUE!</v>
      </c>
      <c r="R160" s="8" t="e">
        <f>_xlfn.IFNA(VLOOKUP(SPECIES!Z183,Sheet1!$B$9:$C$13,2,FALSE),0)*$I160</f>
        <v>#VALUE!</v>
      </c>
      <c r="S160" s="8" t="e">
        <f>_xlfn.IFNA(VLOOKUP(SPECIES!AA183,Sheet1!$B$9:$C$13,2,FALSE),0)*$I160</f>
        <v>#VALUE!</v>
      </c>
      <c r="T160" s="8" t="e">
        <f>_xlfn.IFNA(VLOOKUP(SPECIES!AB183,Sheet1!$B$9:$C$13,2,FALSE),0)*$I160</f>
        <v>#VALUE!</v>
      </c>
      <c r="U160" s="8" t="e">
        <f>_xlfn.IFNA(VLOOKUP(SPECIES!AC183,Sheet1!$B$9:$C$13,2,FALSE),0)*$I160</f>
        <v>#VALUE!</v>
      </c>
      <c r="V160" s="8" t="e">
        <f>_xlfn.IFNA(VLOOKUP(SPECIES!AD183,Sheet1!$B$9:$C$13,2,FALSE),0)*$I160</f>
        <v>#VALUE!</v>
      </c>
      <c r="W160" s="8" t="e">
        <f>_xlfn.IFNA(VLOOKUP(SPECIES!AE183,Sheet1!$B$9:$C$13,2,FALSE),0)*$I160</f>
        <v>#VALUE!</v>
      </c>
      <c r="X160" s="8" t="e">
        <f>_xlfn.IFNA(VLOOKUP(SPECIES!AF183,Sheet1!$B$9:$C$13,2,FALSE),0)*$I160</f>
        <v>#VALUE!</v>
      </c>
      <c r="Y160" s="8" t="e">
        <f>_xlfn.IFNA(VLOOKUP(SPECIES!AG183,Sheet1!$B$9:$C$13,2,FALSE),0)*$I160</f>
        <v>#VALUE!</v>
      </c>
      <c r="Z160" s="8" t="e">
        <f>_xlfn.IFNA(VLOOKUP(SPECIES!AH183,Sheet1!$B$9:$C$13,2,FALSE),0)*$I160</f>
        <v>#VALUE!</v>
      </c>
      <c r="AA160" s="8" t="e">
        <f>_xlfn.IFNA(VLOOKUP(SPECIES!AI183,Sheet1!$B$9:$C$13,2,FALSE),0)*$I160</f>
        <v>#VALUE!</v>
      </c>
      <c r="AB160" s="8" t="e">
        <f>_xlfn.IFNA(VLOOKUP(SPECIES!AJ183,Sheet1!$B$9:$C$13,2,FALSE),0)*$I160</f>
        <v>#VALUE!</v>
      </c>
      <c r="AC160" s="8" t="e">
        <f>_xlfn.IFNA(VLOOKUP(SPECIES!AK183,Sheet1!$B$9:$C$13,2,FALSE),0)*$I160</f>
        <v>#VALUE!</v>
      </c>
      <c r="AD160" s="8" t="e">
        <f>_xlfn.IFNA(VLOOKUP(SPECIES!AL183,Sheet1!$B$9:$C$13,2,FALSE),0)*$I160</f>
        <v>#VALUE!</v>
      </c>
      <c r="AE160" s="8" t="e">
        <f>_xlfn.IFNA(VLOOKUP(SPECIES!AM183,Sheet1!$B$9:$C$13,2,FALSE),0)*$I160</f>
        <v>#VALUE!</v>
      </c>
      <c r="AF160" s="8" t="e">
        <f>_xlfn.IFNA(VLOOKUP(SPECIES!AN183,Sheet1!$B$9:$C$13,2,FALSE),0)*$I160</f>
        <v>#VALUE!</v>
      </c>
      <c r="AG160" s="8" t="e">
        <f>_xlfn.IFNA(VLOOKUP(SPECIES!AO183,Sheet1!$B$9:$C$13,2,FALSE),0)*$I160</f>
        <v>#VALUE!</v>
      </c>
      <c r="AH160" s="8" t="e">
        <f>_xlfn.IFNA(VLOOKUP(SPECIES!AP183,Sheet1!$B$9:$C$13,2,FALSE),0)*$I160</f>
        <v>#VALUE!</v>
      </c>
      <c r="AI160" s="8" t="e">
        <f>_xlfn.IFNA(VLOOKUP(SPECIES!AQ183,Sheet1!$B$9:$C$13,2,FALSE),0)*$I160</f>
        <v>#VALUE!</v>
      </c>
      <c r="AJ160" s="8" t="e">
        <f>_xlfn.IFNA(VLOOKUP(SPECIES!AR183,Sheet1!$B$9:$C$13,2,FALSE),0)*$I160</f>
        <v>#VALUE!</v>
      </c>
      <c r="AK160" s="8" t="e">
        <f>_xlfn.IFNA(VLOOKUP(SPECIES!AS183,Sheet1!$B$9:$C$13,2,FALSE),0)*$I160</f>
        <v>#VALUE!</v>
      </c>
      <c r="AL160" s="8" t="e">
        <f>_xlfn.IFNA(VLOOKUP(SPECIES!AT183,Sheet1!$B$9:$C$13,2,FALSE),0)*$I160</f>
        <v>#VALUE!</v>
      </c>
      <c r="AM160" s="8" t="e">
        <f>_xlfn.IFNA(VLOOKUP(SPECIES!AU183,Sheet1!$B$9:$C$13,2,FALSE),0)*$I160</f>
        <v>#VALUE!</v>
      </c>
      <c r="AN160" s="8" t="e">
        <f>_xlfn.IFNA(VLOOKUP(SPECIES!AV183,Sheet1!$B$9:$C$13,2,FALSE),0)*$I160</f>
        <v>#VALUE!</v>
      </c>
      <c r="AO160" s="8" t="e">
        <f>_xlfn.IFNA(VLOOKUP(SPECIES!AW183,Sheet1!$B$9:$C$13,2,FALSE),0)*$I160</f>
        <v>#VALUE!</v>
      </c>
      <c r="AP160" s="8" t="e">
        <f>_xlfn.IFNA(VLOOKUP(SPECIES!AX183,Sheet1!$B$9:$C$13,2,FALSE),0)*$I160</f>
        <v>#VALUE!</v>
      </c>
      <c r="AQ160" s="8" t="e">
        <f>_xlfn.IFNA(VLOOKUP(SPECIES!AY183,Sheet1!$B$9:$C$13,2,FALSE),0)*$I160</f>
        <v>#VALUE!</v>
      </c>
      <c r="AR160" s="8" t="e">
        <f>_xlfn.IFNA(VLOOKUP(SPECIES!AZ183,Sheet1!$B$9:$C$13,2,FALSE),0)*$I160</f>
        <v>#VALUE!</v>
      </c>
      <c r="AS160" s="8" t="e">
        <f>_xlfn.IFNA(VLOOKUP(SPECIES!BA183,Sheet1!$B$9:$C$13,2,FALSE),0)*$I160</f>
        <v>#VALUE!</v>
      </c>
      <c r="AT160" s="8" t="e">
        <f>_xlfn.IFNA(VLOOKUP(SPECIES!BB183,Sheet1!$B$9:$C$13,2,FALSE),0)*$I160</f>
        <v>#VALUE!</v>
      </c>
      <c r="AU160" s="8" t="e">
        <f>_xlfn.IFNA(VLOOKUP(SPECIES!BC183,Sheet1!$B$9:$C$13,2,FALSE),0)*$I160</f>
        <v>#VALUE!</v>
      </c>
      <c r="AV160" s="8" t="e">
        <f>_xlfn.IFNA(VLOOKUP(SPECIES!BD183,Sheet1!$B$9:$C$13,2,FALSE),0)*$I160</f>
        <v>#VALUE!</v>
      </c>
      <c r="AW160" s="8" t="e">
        <f>_xlfn.IFNA(VLOOKUP(SPECIES!BE183,Sheet1!$B$9:$C$13,2,FALSE),0)*$I160</f>
        <v>#VALUE!</v>
      </c>
      <c r="AX160" s="8" t="e">
        <f>_xlfn.IFNA(VLOOKUP(SPECIES!BF183,Sheet1!$B$9:$C$13,2,FALSE),0)*$I160</f>
        <v>#VALUE!</v>
      </c>
      <c r="AY160" s="8" t="e">
        <f>_xlfn.IFNA(VLOOKUP(SPECIES!BG183,Sheet1!$B$9:$C$13,2,FALSE),0)*$I160</f>
        <v>#VALUE!</v>
      </c>
      <c r="AZ160" s="8" t="e">
        <f>_xlfn.IFNA(VLOOKUP(SPECIES!BH183,Sheet1!$B$9:$C$13,2,FALSE),0)*$I160</f>
        <v>#VALUE!</v>
      </c>
      <c r="BA160" s="8" t="e">
        <f>_xlfn.IFNA(VLOOKUP(SPECIES!BI183,Sheet1!$B$9:$C$13,2,FALSE),0)*$I160</f>
        <v>#VALUE!</v>
      </c>
      <c r="BB160" s="8" t="e">
        <f>_xlfn.IFNA(VLOOKUP(SPECIES!BJ183,Sheet1!$B$9:$C$13,2,FALSE),0)*$I160</f>
        <v>#VALUE!</v>
      </c>
      <c r="BC160" s="8" t="e">
        <f>_xlfn.IFNA(VLOOKUP(SPECIES!BK183,Sheet1!$B$9:$C$13,2,FALSE),0)*$I160</f>
        <v>#VALUE!</v>
      </c>
      <c r="BD160" s="8" t="e">
        <f>_xlfn.IFNA(VLOOKUP(SPECIES!BL183,Sheet1!$B$9:$C$13,2,FALSE),0)*$I160</f>
        <v>#VALUE!</v>
      </c>
      <c r="BE160" s="8" t="e">
        <f>_xlfn.IFNA(VLOOKUP(SPECIES!BM183,Sheet1!$B$9:$C$13,2,FALSE),0)*$I160</f>
        <v>#VALUE!</v>
      </c>
      <c r="BF160" s="8" t="e">
        <f>_xlfn.IFNA(VLOOKUP(SPECIES!BN183,Sheet1!$B$9:$C$13,2,FALSE),0)*$I160</f>
        <v>#VALUE!</v>
      </c>
      <c r="BG160" s="89" t="e">
        <f>_xlfn.IFNA(VLOOKUP(SPECIES!BO183,Sheet1!$B$9:$C$13,2,FALSE),0)*$I160</f>
        <v>#VALUE!</v>
      </c>
    </row>
    <row r="161" spans="8:59">
      <c r="H161" s="130"/>
      <c r="I161" s="89" t="str">
        <f>IF(SPECIES!C184="x",9,IF(SPECIES!D184="x",3,IF(SPECIES!E184="x",1,"")))</f>
        <v/>
      </c>
      <c r="J161" s="88" t="e">
        <f>_xlfn.IFNA(VLOOKUP(SPECIES!R184,Sheet1!$B$9:$C$13,2,FALSE),0)*$I161</f>
        <v>#VALUE!</v>
      </c>
      <c r="K161" s="8" t="e">
        <f>_xlfn.IFNA(VLOOKUP(SPECIES!S184,Sheet1!$B$9:$C$13,2,FALSE),0)*$I161</f>
        <v>#VALUE!</v>
      </c>
      <c r="L161" s="8" t="e">
        <f>_xlfn.IFNA(VLOOKUP(SPECIES!T184,Sheet1!$B$9:$C$13,2,FALSE),0)*$I161</f>
        <v>#VALUE!</v>
      </c>
      <c r="M161" s="8" t="e">
        <f>_xlfn.IFNA(VLOOKUP(SPECIES!U184,Sheet1!$B$9:$C$13,2,FALSE),0)*$I161</f>
        <v>#VALUE!</v>
      </c>
      <c r="N161" s="8" t="e">
        <f>_xlfn.IFNA(VLOOKUP(SPECIES!V184,Sheet1!$B$9:$C$13,2,FALSE),0)*$I161</f>
        <v>#VALUE!</v>
      </c>
      <c r="O161" s="8" t="e">
        <f>_xlfn.IFNA(VLOOKUP(SPECIES!W184,Sheet1!$B$9:$C$13,2,FALSE),0)*$I161</f>
        <v>#VALUE!</v>
      </c>
      <c r="P161" s="8" t="e">
        <f>_xlfn.IFNA(VLOOKUP(SPECIES!X184,Sheet1!$B$9:$C$13,2,FALSE),0)*$I161</f>
        <v>#VALUE!</v>
      </c>
      <c r="Q161" s="8" t="e">
        <f>_xlfn.IFNA(VLOOKUP(SPECIES!Y184,Sheet1!$B$9:$C$13,2,FALSE),0)*$I161</f>
        <v>#VALUE!</v>
      </c>
      <c r="R161" s="8" t="e">
        <f>_xlfn.IFNA(VLOOKUP(SPECIES!Z184,Sheet1!$B$9:$C$13,2,FALSE),0)*$I161</f>
        <v>#VALUE!</v>
      </c>
      <c r="S161" s="8" t="e">
        <f>_xlfn.IFNA(VLOOKUP(SPECIES!AA184,Sheet1!$B$9:$C$13,2,FALSE),0)*$I161</f>
        <v>#VALUE!</v>
      </c>
      <c r="T161" s="8" t="e">
        <f>_xlfn.IFNA(VLOOKUP(SPECIES!AB184,Sheet1!$B$9:$C$13,2,FALSE),0)*$I161</f>
        <v>#VALUE!</v>
      </c>
      <c r="U161" s="8" t="e">
        <f>_xlfn.IFNA(VLOOKUP(SPECIES!AC184,Sheet1!$B$9:$C$13,2,FALSE),0)*$I161</f>
        <v>#VALUE!</v>
      </c>
      <c r="V161" s="8" t="e">
        <f>_xlfn.IFNA(VLOOKUP(SPECIES!AD184,Sheet1!$B$9:$C$13,2,FALSE),0)*$I161</f>
        <v>#VALUE!</v>
      </c>
      <c r="W161" s="8" t="e">
        <f>_xlfn.IFNA(VLOOKUP(SPECIES!AE184,Sheet1!$B$9:$C$13,2,FALSE),0)*$I161</f>
        <v>#VALUE!</v>
      </c>
      <c r="X161" s="8" t="e">
        <f>_xlfn.IFNA(VLOOKUP(SPECIES!AF184,Sheet1!$B$9:$C$13,2,FALSE),0)*$I161</f>
        <v>#VALUE!</v>
      </c>
      <c r="Y161" s="8" t="e">
        <f>_xlfn.IFNA(VLOOKUP(SPECIES!AG184,Sheet1!$B$9:$C$13,2,FALSE),0)*$I161</f>
        <v>#VALUE!</v>
      </c>
      <c r="Z161" s="8" t="e">
        <f>_xlfn.IFNA(VLOOKUP(SPECIES!AH184,Sheet1!$B$9:$C$13,2,FALSE),0)*$I161</f>
        <v>#VALUE!</v>
      </c>
      <c r="AA161" s="8" t="e">
        <f>_xlfn.IFNA(VLOOKUP(SPECIES!AI184,Sheet1!$B$9:$C$13,2,FALSE),0)*$I161</f>
        <v>#VALUE!</v>
      </c>
      <c r="AB161" s="8" t="e">
        <f>_xlfn.IFNA(VLOOKUP(SPECIES!AJ184,Sheet1!$B$9:$C$13,2,FALSE),0)*$I161</f>
        <v>#VALUE!</v>
      </c>
      <c r="AC161" s="8" t="e">
        <f>_xlfn.IFNA(VLOOKUP(SPECIES!AK184,Sheet1!$B$9:$C$13,2,FALSE),0)*$I161</f>
        <v>#VALUE!</v>
      </c>
      <c r="AD161" s="8" t="e">
        <f>_xlfn.IFNA(VLOOKUP(SPECIES!AL184,Sheet1!$B$9:$C$13,2,FALSE),0)*$I161</f>
        <v>#VALUE!</v>
      </c>
      <c r="AE161" s="8" t="e">
        <f>_xlfn.IFNA(VLOOKUP(SPECIES!AM184,Sheet1!$B$9:$C$13,2,FALSE),0)*$I161</f>
        <v>#VALUE!</v>
      </c>
      <c r="AF161" s="8" t="e">
        <f>_xlfn.IFNA(VLOOKUP(SPECIES!AN184,Sheet1!$B$9:$C$13,2,FALSE),0)*$I161</f>
        <v>#VALUE!</v>
      </c>
      <c r="AG161" s="8" t="e">
        <f>_xlfn.IFNA(VLOOKUP(SPECIES!AO184,Sheet1!$B$9:$C$13,2,FALSE),0)*$I161</f>
        <v>#VALUE!</v>
      </c>
      <c r="AH161" s="8" t="e">
        <f>_xlfn.IFNA(VLOOKUP(SPECIES!AP184,Sheet1!$B$9:$C$13,2,FALSE),0)*$I161</f>
        <v>#VALUE!</v>
      </c>
      <c r="AI161" s="8" t="e">
        <f>_xlfn.IFNA(VLOOKUP(SPECIES!AQ184,Sheet1!$B$9:$C$13,2,FALSE),0)*$I161</f>
        <v>#VALUE!</v>
      </c>
      <c r="AJ161" s="8" t="e">
        <f>_xlfn.IFNA(VLOOKUP(SPECIES!AR184,Sheet1!$B$9:$C$13,2,FALSE),0)*$I161</f>
        <v>#VALUE!</v>
      </c>
      <c r="AK161" s="8" t="e">
        <f>_xlfn.IFNA(VLOOKUP(SPECIES!AS184,Sheet1!$B$9:$C$13,2,FALSE),0)*$I161</f>
        <v>#VALUE!</v>
      </c>
      <c r="AL161" s="8" t="e">
        <f>_xlfn.IFNA(VLOOKUP(SPECIES!AT184,Sheet1!$B$9:$C$13,2,FALSE),0)*$I161</f>
        <v>#VALUE!</v>
      </c>
      <c r="AM161" s="8" t="e">
        <f>_xlfn.IFNA(VLOOKUP(SPECIES!AU184,Sheet1!$B$9:$C$13,2,FALSE),0)*$I161</f>
        <v>#VALUE!</v>
      </c>
      <c r="AN161" s="8" t="e">
        <f>_xlfn.IFNA(VLOOKUP(SPECIES!AV184,Sheet1!$B$9:$C$13,2,FALSE),0)*$I161</f>
        <v>#VALUE!</v>
      </c>
      <c r="AO161" s="8" t="e">
        <f>_xlfn.IFNA(VLOOKUP(SPECIES!AW184,Sheet1!$B$9:$C$13,2,FALSE),0)*$I161</f>
        <v>#VALUE!</v>
      </c>
      <c r="AP161" s="8" t="e">
        <f>_xlfn.IFNA(VLOOKUP(SPECIES!AX184,Sheet1!$B$9:$C$13,2,FALSE),0)*$I161</f>
        <v>#VALUE!</v>
      </c>
      <c r="AQ161" s="8" t="e">
        <f>_xlfn.IFNA(VLOOKUP(SPECIES!AY184,Sheet1!$B$9:$C$13,2,FALSE),0)*$I161</f>
        <v>#VALUE!</v>
      </c>
      <c r="AR161" s="8" t="e">
        <f>_xlfn.IFNA(VLOOKUP(SPECIES!AZ184,Sheet1!$B$9:$C$13,2,FALSE),0)*$I161</f>
        <v>#VALUE!</v>
      </c>
      <c r="AS161" s="8" t="e">
        <f>_xlfn.IFNA(VLOOKUP(SPECIES!BA184,Sheet1!$B$9:$C$13,2,FALSE),0)*$I161</f>
        <v>#VALUE!</v>
      </c>
      <c r="AT161" s="8" t="e">
        <f>_xlfn.IFNA(VLOOKUP(SPECIES!BB184,Sheet1!$B$9:$C$13,2,FALSE),0)*$I161</f>
        <v>#VALUE!</v>
      </c>
      <c r="AU161" s="8" t="e">
        <f>_xlfn.IFNA(VLOOKUP(SPECIES!BC184,Sheet1!$B$9:$C$13,2,FALSE),0)*$I161</f>
        <v>#VALUE!</v>
      </c>
      <c r="AV161" s="8" t="e">
        <f>_xlfn.IFNA(VLOOKUP(SPECIES!BD184,Sheet1!$B$9:$C$13,2,FALSE),0)*$I161</f>
        <v>#VALUE!</v>
      </c>
      <c r="AW161" s="8" t="e">
        <f>_xlfn.IFNA(VLOOKUP(SPECIES!BE184,Sheet1!$B$9:$C$13,2,FALSE),0)*$I161</f>
        <v>#VALUE!</v>
      </c>
      <c r="AX161" s="8" t="e">
        <f>_xlfn.IFNA(VLOOKUP(SPECIES!BF184,Sheet1!$B$9:$C$13,2,FALSE),0)*$I161</f>
        <v>#VALUE!</v>
      </c>
      <c r="AY161" s="8" t="e">
        <f>_xlfn.IFNA(VLOOKUP(SPECIES!BG184,Sheet1!$B$9:$C$13,2,FALSE),0)*$I161</f>
        <v>#VALUE!</v>
      </c>
      <c r="AZ161" s="8" t="e">
        <f>_xlfn.IFNA(VLOOKUP(SPECIES!BH184,Sheet1!$B$9:$C$13,2,FALSE),0)*$I161</f>
        <v>#VALUE!</v>
      </c>
      <c r="BA161" s="8" t="e">
        <f>_xlfn.IFNA(VLOOKUP(SPECIES!BI184,Sheet1!$B$9:$C$13,2,FALSE),0)*$I161</f>
        <v>#VALUE!</v>
      </c>
      <c r="BB161" s="8" t="e">
        <f>_xlfn.IFNA(VLOOKUP(SPECIES!BJ184,Sheet1!$B$9:$C$13,2,FALSE),0)*$I161</f>
        <v>#VALUE!</v>
      </c>
      <c r="BC161" s="8" t="e">
        <f>_xlfn.IFNA(VLOOKUP(SPECIES!BK184,Sheet1!$B$9:$C$13,2,FALSE),0)*$I161</f>
        <v>#VALUE!</v>
      </c>
      <c r="BD161" s="8" t="e">
        <f>_xlfn.IFNA(VLOOKUP(SPECIES!BL184,Sheet1!$B$9:$C$13,2,FALSE),0)*$I161</f>
        <v>#VALUE!</v>
      </c>
      <c r="BE161" s="8" t="e">
        <f>_xlfn.IFNA(VLOOKUP(SPECIES!BM184,Sheet1!$B$9:$C$13,2,FALSE),0)*$I161</f>
        <v>#VALUE!</v>
      </c>
      <c r="BF161" s="8" t="e">
        <f>_xlfn.IFNA(VLOOKUP(SPECIES!BN184,Sheet1!$B$9:$C$13,2,FALSE),0)*$I161</f>
        <v>#VALUE!</v>
      </c>
      <c r="BG161" s="89" t="e">
        <f>_xlfn.IFNA(VLOOKUP(SPECIES!BO184,Sheet1!$B$9:$C$13,2,FALSE),0)*$I161</f>
        <v>#VALUE!</v>
      </c>
    </row>
    <row r="162" spans="8:59">
      <c r="H162" s="130"/>
      <c r="I162" s="89" t="str">
        <f>IF(SPECIES!C185="x",9,IF(SPECIES!D185="x",3,IF(SPECIES!E185="x",1,"")))</f>
        <v/>
      </c>
      <c r="J162" s="88" t="e">
        <f>_xlfn.IFNA(VLOOKUP(SPECIES!R185,Sheet1!$B$9:$C$13,2,FALSE),0)*$I162</f>
        <v>#VALUE!</v>
      </c>
      <c r="K162" s="8" t="e">
        <f>_xlfn.IFNA(VLOOKUP(SPECIES!S185,Sheet1!$B$9:$C$13,2,FALSE),0)*$I162</f>
        <v>#VALUE!</v>
      </c>
      <c r="L162" s="8" t="e">
        <f>_xlfn.IFNA(VLOOKUP(SPECIES!T185,Sheet1!$B$9:$C$13,2,FALSE),0)*$I162</f>
        <v>#VALUE!</v>
      </c>
      <c r="M162" s="8" t="e">
        <f>_xlfn.IFNA(VLOOKUP(SPECIES!U185,Sheet1!$B$9:$C$13,2,FALSE),0)*$I162</f>
        <v>#VALUE!</v>
      </c>
      <c r="N162" s="8" t="e">
        <f>_xlfn.IFNA(VLOOKUP(SPECIES!V185,Sheet1!$B$9:$C$13,2,FALSE),0)*$I162</f>
        <v>#VALUE!</v>
      </c>
      <c r="O162" s="8" t="e">
        <f>_xlfn.IFNA(VLOOKUP(SPECIES!W185,Sheet1!$B$9:$C$13,2,FALSE),0)*$I162</f>
        <v>#VALUE!</v>
      </c>
      <c r="P162" s="8" t="e">
        <f>_xlfn.IFNA(VLOOKUP(SPECIES!X185,Sheet1!$B$9:$C$13,2,FALSE),0)*$I162</f>
        <v>#VALUE!</v>
      </c>
      <c r="Q162" s="8" t="e">
        <f>_xlfn.IFNA(VLOOKUP(SPECIES!Y185,Sheet1!$B$9:$C$13,2,FALSE),0)*$I162</f>
        <v>#VALUE!</v>
      </c>
      <c r="R162" s="8" t="e">
        <f>_xlfn.IFNA(VLOOKUP(SPECIES!Z185,Sheet1!$B$9:$C$13,2,FALSE),0)*$I162</f>
        <v>#VALUE!</v>
      </c>
      <c r="S162" s="8" t="e">
        <f>_xlfn.IFNA(VLOOKUP(SPECIES!AA185,Sheet1!$B$9:$C$13,2,FALSE),0)*$I162</f>
        <v>#VALUE!</v>
      </c>
      <c r="T162" s="8" t="e">
        <f>_xlfn.IFNA(VLOOKUP(SPECIES!AB185,Sheet1!$B$9:$C$13,2,FALSE),0)*$I162</f>
        <v>#VALUE!</v>
      </c>
      <c r="U162" s="8" t="e">
        <f>_xlfn.IFNA(VLOOKUP(SPECIES!AC185,Sheet1!$B$9:$C$13,2,FALSE),0)*$I162</f>
        <v>#VALUE!</v>
      </c>
      <c r="V162" s="8" t="e">
        <f>_xlfn.IFNA(VLOOKUP(SPECIES!AD185,Sheet1!$B$9:$C$13,2,FALSE),0)*$I162</f>
        <v>#VALUE!</v>
      </c>
      <c r="W162" s="8" t="e">
        <f>_xlfn.IFNA(VLOOKUP(SPECIES!AE185,Sheet1!$B$9:$C$13,2,FALSE),0)*$I162</f>
        <v>#VALUE!</v>
      </c>
      <c r="X162" s="8" t="e">
        <f>_xlfn.IFNA(VLOOKUP(SPECIES!AF185,Sheet1!$B$9:$C$13,2,FALSE),0)*$I162</f>
        <v>#VALUE!</v>
      </c>
      <c r="Y162" s="8" t="e">
        <f>_xlfn.IFNA(VLOOKUP(SPECIES!AG185,Sheet1!$B$9:$C$13,2,FALSE),0)*$I162</f>
        <v>#VALUE!</v>
      </c>
      <c r="Z162" s="8" t="e">
        <f>_xlfn.IFNA(VLOOKUP(SPECIES!AH185,Sheet1!$B$9:$C$13,2,FALSE),0)*$I162</f>
        <v>#VALUE!</v>
      </c>
      <c r="AA162" s="8" t="e">
        <f>_xlfn.IFNA(VLOOKUP(SPECIES!AI185,Sheet1!$B$9:$C$13,2,FALSE),0)*$I162</f>
        <v>#VALUE!</v>
      </c>
      <c r="AB162" s="8" t="e">
        <f>_xlfn.IFNA(VLOOKUP(SPECIES!AJ185,Sheet1!$B$9:$C$13,2,FALSE),0)*$I162</f>
        <v>#VALUE!</v>
      </c>
      <c r="AC162" s="8" t="e">
        <f>_xlfn.IFNA(VLOOKUP(SPECIES!AK185,Sheet1!$B$9:$C$13,2,FALSE),0)*$I162</f>
        <v>#VALUE!</v>
      </c>
      <c r="AD162" s="8" t="e">
        <f>_xlfn.IFNA(VLOOKUP(SPECIES!AL185,Sheet1!$B$9:$C$13,2,FALSE),0)*$I162</f>
        <v>#VALUE!</v>
      </c>
      <c r="AE162" s="8" t="e">
        <f>_xlfn.IFNA(VLOOKUP(SPECIES!AM185,Sheet1!$B$9:$C$13,2,FALSE),0)*$I162</f>
        <v>#VALUE!</v>
      </c>
      <c r="AF162" s="8" t="e">
        <f>_xlfn.IFNA(VLOOKUP(SPECIES!AN185,Sheet1!$B$9:$C$13,2,FALSE),0)*$I162</f>
        <v>#VALUE!</v>
      </c>
      <c r="AG162" s="8" t="e">
        <f>_xlfn.IFNA(VLOOKUP(SPECIES!AO185,Sheet1!$B$9:$C$13,2,FALSE),0)*$I162</f>
        <v>#VALUE!</v>
      </c>
      <c r="AH162" s="8" t="e">
        <f>_xlfn.IFNA(VLOOKUP(SPECIES!AP185,Sheet1!$B$9:$C$13,2,FALSE),0)*$I162</f>
        <v>#VALUE!</v>
      </c>
      <c r="AI162" s="8" t="e">
        <f>_xlfn.IFNA(VLOOKUP(SPECIES!AQ185,Sheet1!$B$9:$C$13,2,FALSE),0)*$I162</f>
        <v>#VALUE!</v>
      </c>
      <c r="AJ162" s="8" t="e">
        <f>_xlfn.IFNA(VLOOKUP(SPECIES!AR185,Sheet1!$B$9:$C$13,2,FALSE),0)*$I162</f>
        <v>#VALUE!</v>
      </c>
      <c r="AK162" s="8" t="e">
        <f>_xlfn.IFNA(VLOOKUP(SPECIES!AS185,Sheet1!$B$9:$C$13,2,FALSE),0)*$I162</f>
        <v>#VALUE!</v>
      </c>
      <c r="AL162" s="8" t="e">
        <f>_xlfn.IFNA(VLOOKUP(SPECIES!AT185,Sheet1!$B$9:$C$13,2,FALSE),0)*$I162</f>
        <v>#VALUE!</v>
      </c>
      <c r="AM162" s="8" t="e">
        <f>_xlfn.IFNA(VLOOKUP(SPECIES!AU185,Sheet1!$B$9:$C$13,2,FALSE),0)*$I162</f>
        <v>#VALUE!</v>
      </c>
      <c r="AN162" s="8" t="e">
        <f>_xlfn.IFNA(VLOOKUP(SPECIES!AV185,Sheet1!$B$9:$C$13,2,FALSE),0)*$I162</f>
        <v>#VALUE!</v>
      </c>
      <c r="AO162" s="8" t="e">
        <f>_xlfn.IFNA(VLOOKUP(SPECIES!AW185,Sheet1!$B$9:$C$13,2,FALSE),0)*$I162</f>
        <v>#VALUE!</v>
      </c>
      <c r="AP162" s="8" t="e">
        <f>_xlfn.IFNA(VLOOKUP(SPECIES!AX185,Sheet1!$B$9:$C$13,2,FALSE),0)*$I162</f>
        <v>#VALUE!</v>
      </c>
      <c r="AQ162" s="8" t="e">
        <f>_xlfn.IFNA(VLOOKUP(SPECIES!AY185,Sheet1!$B$9:$C$13,2,FALSE),0)*$I162</f>
        <v>#VALUE!</v>
      </c>
      <c r="AR162" s="8" t="e">
        <f>_xlfn.IFNA(VLOOKUP(SPECIES!AZ185,Sheet1!$B$9:$C$13,2,FALSE),0)*$I162</f>
        <v>#VALUE!</v>
      </c>
      <c r="AS162" s="8" t="e">
        <f>_xlfn.IFNA(VLOOKUP(SPECIES!BA185,Sheet1!$B$9:$C$13,2,FALSE),0)*$I162</f>
        <v>#VALUE!</v>
      </c>
      <c r="AT162" s="8" t="e">
        <f>_xlfn.IFNA(VLOOKUP(SPECIES!BB185,Sheet1!$B$9:$C$13,2,FALSE),0)*$I162</f>
        <v>#VALUE!</v>
      </c>
      <c r="AU162" s="8" t="e">
        <f>_xlfn.IFNA(VLOOKUP(SPECIES!BC185,Sheet1!$B$9:$C$13,2,FALSE),0)*$I162</f>
        <v>#VALUE!</v>
      </c>
      <c r="AV162" s="8" t="e">
        <f>_xlfn.IFNA(VLOOKUP(SPECIES!BD185,Sheet1!$B$9:$C$13,2,FALSE),0)*$I162</f>
        <v>#VALUE!</v>
      </c>
      <c r="AW162" s="8" t="e">
        <f>_xlfn.IFNA(VLOOKUP(SPECIES!BE185,Sheet1!$B$9:$C$13,2,FALSE),0)*$I162</f>
        <v>#VALUE!</v>
      </c>
      <c r="AX162" s="8" t="e">
        <f>_xlfn.IFNA(VLOOKUP(SPECIES!BF185,Sheet1!$B$9:$C$13,2,FALSE),0)*$I162</f>
        <v>#VALUE!</v>
      </c>
      <c r="AY162" s="8" t="e">
        <f>_xlfn.IFNA(VLOOKUP(SPECIES!BG185,Sheet1!$B$9:$C$13,2,FALSE),0)*$I162</f>
        <v>#VALUE!</v>
      </c>
      <c r="AZ162" s="8" t="e">
        <f>_xlfn.IFNA(VLOOKUP(SPECIES!BH185,Sheet1!$B$9:$C$13,2,FALSE),0)*$I162</f>
        <v>#VALUE!</v>
      </c>
      <c r="BA162" s="8" t="e">
        <f>_xlfn.IFNA(VLOOKUP(SPECIES!BI185,Sheet1!$B$9:$C$13,2,FALSE),0)*$I162</f>
        <v>#VALUE!</v>
      </c>
      <c r="BB162" s="8" t="e">
        <f>_xlfn.IFNA(VLOOKUP(SPECIES!BJ185,Sheet1!$B$9:$C$13,2,FALSE),0)*$I162</f>
        <v>#VALUE!</v>
      </c>
      <c r="BC162" s="8" t="e">
        <f>_xlfn.IFNA(VLOOKUP(SPECIES!BK185,Sheet1!$B$9:$C$13,2,FALSE),0)*$I162</f>
        <v>#VALUE!</v>
      </c>
      <c r="BD162" s="8" t="e">
        <f>_xlfn.IFNA(VLOOKUP(SPECIES!BL185,Sheet1!$B$9:$C$13,2,FALSE),0)*$I162</f>
        <v>#VALUE!</v>
      </c>
      <c r="BE162" s="8" t="e">
        <f>_xlfn.IFNA(VLOOKUP(SPECIES!BM185,Sheet1!$B$9:$C$13,2,FALSE),0)*$I162</f>
        <v>#VALUE!</v>
      </c>
      <c r="BF162" s="8" t="e">
        <f>_xlfn.IFNA(VLOOKUP(SPECIES!BN185,Sheet1!$B$9:$C$13,2,FALSE),0)*$I162</f>
        <v>#VALUE!</v>
      </c>
      <c r="BG162" s="89" t="e">
        <f>_xlfn.IFNA(VLOOKUP(SPECIES!BO185,Sheet1!$B$9:$C$13,2,FALSE),0)*$I162</f>
        <v>#VALUE!</v>
      </c>
    </row>
    <row r="163" spans="8:59">
      <c r="H163" s="130"/>
      <c r="I163" s="89" t="str">
        <f>IF(SPECIES!C186="x",9,IF(SPECIES!D186="x",3,IF(SPECIES!E186="x",1,"")))</f>
        <v/>
      </c>
      <c r="J163" s="88" t="e">
        <f>_xlfn.IFNA(VLOOKUP(SPECIES!R186,Sheet1!$B$9:$C$13,2,FALSE),0)*$I163</f>
        <v>#VALUE!</v>
      </c>
      <c r="K163" s="8" t="e">
        <f>_xlfn.IFNA(VLOOKUP(SPECIES!S186,Sheet1!$B$9:$C$13,2,FALSE),0)*$I163</f>
        <v>#VALUE!</v>
      </c>
      <c r="L163" s="8" t="e">
        <f>_xlfn.IFNA(VLOOKUP(SPECIES!T186,Sheet1!$B$9:$C$13,2,FALSE),0)*$I163</f>
        <v>#VALUE!</v>
      </c>
      <c r="M163" s="8" t="e">
        <f>_xlfn.IFNA(VLOOKUP(SPECIES!U186,Sheet1!$B$9:$C$13,2,FALSE),0)*$I163</f>
        <v>#VALUE!</v>
      </c>
      <c r="N163" s="8" t="e">
        <f>_xlfn.IFNA(VLOOKUP(SPECIES!V186,Sheet1!$B$9:$C$13,2,FALSE),0)*$I163</f>
        <v>#VALUE!</v>
      </c>
      <c r="O163" s="8" t="e">
        <f>_xlfn.IFNA(VLOOKUP(SPECIES!W186,Sheet1!$B$9:$C$13,2,FALSE),0)*$I163</f>
        <v>#VALUE!</v>
      </c>
      <c r="P163" s="8" t="e">
        <f>_xlfn.IFNA(VLOOKUP(SPECIES!X186,Sheet1!$B$9:$C$13,2,FALSE),0)*$I163</f>
        <v>#VALUE!</v>
      </c>
      <c r="Q163" s="8" t="e">
        <f>_xlfn.IFNA(VLOOKUP(SPECIES!Y186,Sheet1!$B$9:$C$13,2,FALSE),0)*$I163</f>
        <v>#VALUE!</v>
      </c>
      <c r="R163" s="8" t="e">
        <f>_xlfn.IFNA(VLOOKUP(SPECIES!Z186,Sheet1!$B$9:$C$13,2,FALSE),0)*$I163</f>
        <v>#VALUE!</v>
      </c>
      <c r="S163" s="8" t="e">
        <f>_xlfn.IFNA(VLOOKUP(SPECIES!AA186,Sheet1!$B$9:$C$13,2,FALSE),0)*$I163</f>
        <v>#VALUE!</v>
      </c>
      <c r="T163" s="8" t="e">
        <f>_xlfn.IFNA(VLOOKUP(SPECIES!AB186,Sheet1!$B$9:$C$13,2,FALSE),0)*$I163</f>
        <v>#VALUE!</v>
      </c>
      <c r="U163" s="8" t="e">
        <f>_xlfn.IFNA(VLOOKUP(SPECIES!AC186,Sheet1!$B$9:$C$13,2,FALSE),0)*$I163</f>
        <v>#VALUE!</v>
      </c>
      <c r="V163" s="8" t="e">
        <f>_xlfn.IFNA(VLOOKUP(SPECIES!AD186,Sheet1!$B$9:$C$13,2,FALSE),0)*$I163</f>
        <v>#VALUE!</v>
      </c>
      <c r="W163" s="8" t="e">
        <f>_xlfn.IFNA(VLOOKUP(SPECIES!AE186,Sheet1!$B$9:$C$13,2,FALSE),0)*$I163</f>
        <v>#VALUE!</v>
      </c>
      <c r="X163" s="8" t="e">
        <f>_xlfn.IFNA(VLOOKUP(SPECIES!AF186,Sheet1!$B$9:$C$13,2,FALSE),0)*$I163</f>
        <v>#VALUE!</v>
      </c>
      <c r="Y163" s="8" t="e">
        <f>_xlfn.IFNA(VLOOKUP(SPECIES!AG186,Sheet1!$B$9:$C$13,2,FALSE),0)*$I163</f>
        <v>#VALUE!</v>
      </c>
      <c r="Z163" s="8" t="e">
        <f>_xlfn.IFNA(VLOOKUP(SPECIES!AH186,Sheet1!$B$9:$C$13,2,FALSE),0)*$I163</f>
        <v>#VALUE!</v>
      </c>
      <c r="AA163" s="8" t="e">
        <f>_xlfn.IFNA(VLOOKUP(SPECIES!AI186,Sheet1!$B$9:$C$13,2,FALSE),0)*$I163</f>
        <v>#VALUE!</v>
      </c>
      <c r="AB163" s="8" t="e">
        <f>_xlfn.IFNA(VLOOKUP(SPECIES!AJ186,Sheet1!$B$9:$C$13,2,FALSE),0)*$I163</f>
        <v>#VALUE!</v>
      </c>
      <c r="AC163" s="8" t="e">
        <f>_xlfn.IFNA(VLOOKUP(SPECIES!AK186,Sheet1!$B$9:$C$13,2,FALSE),0)*$I163</f>
        <v>#VALUE!</v>
      </c>
      <c r="AD163" s="8" t="e">
        <f>_xlfn.IFNA(VLOOKUP(SPECIES!AL186,Sheet1!$B$9:$C$13,2,FALSE),0)*$I163</f>
        <v>#VALUE!</v>
      </c>
      <c r="AE163" s="8" t="e">
        <f>_xlfn.IFNA(VLOOKUP(SPECIES!AM186,Sheet1!$B$9:$C$13,2,FALSE),0)*$I163</f>
        <v>#VALUE!</v>
      </c>
      <c r="AF163" s="8" t="e">
        <f>_xlfn.IFNA(VLOOKUP(SPECIES!AN186,Sheet1!$B$9:$C$13,2,FALSE),0)*$I163</f>
        <v>#VALUE!</v>
      </c>
      <c r="AG163" s="8" t="e">
        <f>_xlfn.IFNA(VLOOKUP(SPECIES!AO186,Sheet1!$B$9:$C$13,2,FALSE),0)*$I163</f>
        <v>#VALUE!</v>
      </c>
      <c r="AH163" s="8" t="e">
        <f>_xlfn.IFNA(VLOOKUP(SPECIES!AP186,Sheet1!$B$9:$C$13,2,FALSE),0)*$I163</f>
        <v>#VALUE!</v>
      </c>
      <c r="AI163" s="8" t="e">
        <f>_xlfn.IFNA(VLOOKUP(SPECIES!AQ186,Sheet1!$B$9:$C$13,2,FALSE),0)*$I163</f>
        <v>#VALUE!</v>
      </c>
      <c r="AJ163" s="8" t="e">
        <f>_xlfn.IFNA(VLOOKUP(SPECIES!AR186,Sheet1!$B$9:$C$13,2,FALSE),0)*$I163</f>
        <v>#VALUE!</v>
      </c>
      <c r="AK163" s="8" t="e">
        <f>_xlfn.IFNA(VLOOKUP(SPECIES!AS186,Sheet1!$B$9:$C$13,2,FALSE),0)*$I163</f>
        <v>#VALUE!</v>
      </c>
      <c r="AL163" s="8" t="e">
        <f>_xlfn.IFNA(VLOOKUP(SPECIES!AT186,Sheet1!$B$9:$C$13,2,FALSE),0)*$I163</f>
        <v>#VALUE!</v>
      </c>
      <c r="AM163" s="8" t="e">
        <f>_xlfn.IFNA(VLOOKUP(SPECIES!AU186,Sheet1!$B$9:$C$13,2,FALSE),0)*$I163</f>
        <v>#VALUE!</v>
      </c>
      <c r="AN163" s="8" t="e">
        <f>_xlfn.IFNA(VLOOKUP(SPECIES!AV186,Sheet1!$B$9:$C$13,2,FALSE),0)*$I163</f>
        <v>#VALUE!</v>
      </c>
      <c r="AO163" s="8" t="e">
        <f>_xlfn.IFNA(VLOOKUP(SPECIES!AW186,Sheet1!$B$9:$C$13,2,FALSE),0)*$I163</f>
        <v>#VALUE!</v>
      </c>
      <c r="AP163" s="8" t="e">
        <f>_xlfn.IFNA(VLOOKUP(SPECIES!AX186,Sheet1!$B$9:$C$13,2,FALSE),0)*$I163</f>
        <v>#VALUE!</v>
      </c>
      <c r="AQ163" s="8" t="e">
        <f>_xlfn.IFNA(VLOOKUP(SPECIES!AY186,Sheet1!$B$9:$C$13,2,FALSE),0)*$I163</f>
        <v>#VALUE!</v>
      </c>
      <c r="AR163" s="8" t="e">
        <f>_xlfn.IFNA(VLOOKUP(SPECIES!AZ186,Sheet1!$B$9:$C$13,2,FALSE),0)*$I163</f>
        <v>#VALUE!</v>
      </c>
      <c r="AS163" s="8" t="e">
        <f>_xlfn.IFNA(VLOOKUP(SPECIES!BA186,Sheet1!$B$9:$C$13,2,FALSE),0)*$I163</f>
        <v>#VALUE!</v>
      </c>
      <c r="AT163" s="8" t="e">
        <f>_xlfn.IFNA(VLOOKUP(SPECIES!BB186,Sheet1!$B$9:$C$13,2,FALSE),0)*$I163</f>
        <v>#VALUE!</v>
      </c>
      <c r="AU163" s="8" t="e">
        <f>_xlfn.IFNA(VLOOKUP(SPECIES!BC186,Sheet1!$B$9:$C$13,2,FALSE),0)*$I163</f>
        <v>#VALUE!</v>
      </c>
      <c r="AV163" s="8" t="e">
        <f>_xlfn.IFNA(VLOOKUP(SPECIES!BD186,Sheet1!$B$9:$C$13,2,FALSE),0)*$I163</f>
        <v>#VALUE!</v>
      </c>
      <c r="AW163" s="8" t="e">
        <f>_xlfn.IFNA(VLOOKUP(SPECIES!BE186,Sheet1!$B$9:$C$13,2,FALSE),0)*$I163</f>
        <v>#VALUE!</v>
      </c>
      <c r="AX163" s="8" t="e">
        <f>_xlfn.IFNA(VLOOKUP(SPECIES!BF186,Sheet1!$B$9:$C$13,2,FALSE),0)*$I163</f>
        <v>#VALUE!</v>
      </c>
      <c r="AY163" s="8" t="e">
        <f>_xlfn.IFNA(VLOOKUP(SPECIES!BG186,Sheet1!$B$9:$C$13,2,FALSE),0)*$I163</f>
        <v>#VALUE!</v>
      </c>
      <c r="AZ163" s="8" t="e">
        <f>_xlfn.IFNA(VLOOKUP(SPECIES!BH186,Sheet1!$B$9:$C$13,2,FALSE),0)*$I163</f>
        <v>#VALUE!</v>
      </c>
      <c r="BA163" s="8" t="e">
        <f>_xlfn.IFNA(VLOOKUP(SPECIES!BI186,Sheet1!$B$9:$C$13,2,FALSE),0)*$I163</f>
        <v>#VALUE!</v>
      </c>
      <c r="BB163" s="8" t="e">
        <f>_xlfn.IFNA(VLOOKUP(SPECIES!BJ186,Sheet1!$B$9:$C$13,2,FALSE),0)*$I163</f>
        <v>#VALUE!</v>
      </c>
      <c r="BC163" s="8" t="e">
        <f>_xlfn.IFNA(VLOOKUP(SPECIES!BK186,Sheet1!$B$9:$C$13,2,FALSE),0)*$I163</f>
        <v>#VALUE!</v>
      </c>
      <c r="BD163" s="8" t="e">
        <f>_xlfn.IFNA(VLOOKUP(SPECIES!BL186,Sheet1!$B$9:$C$13,2,FALSE),0)*$I163</f>
        <v>#VALUE!</v>
      </c>
      <c r="BE163" s="8" t="e">
        <f>_xlfn.IFNA(VLOOKUP(SPECIES!BM186,Sheet1!$B$9:$C$13,2,FALSE),0)*$I163</f>
        <v>#VALUE!</v>
      </c>
      <c r="BF163" s="8" t="e">
        <f>_xlfn.IFNA(VLOOKUP(SPECIES!BN186,Sheet1!$B$9:$C$13,2,FALSE),0)*$I163</f>
        <v>#VALUE!</v>
      </c>
      <c r="BG163" s="89" t="e">
        <f>_xlfn.IFNA(VLOOKUP(SPECIES!BO186,Sheet1!$B$9:$C$13,2,FALSE),0)*$I163</f>
        <v>#VALUE!</v>
      </c>
    </row>
    <row r="164" spans="8:59">
      <c r="H164" s="130"/>
      <c r="I164" s="89" t="str">
        <f>IF(SPECIES!C187="x",9,IF(SPECIES!D187="x",3,IF(SPECIES!E187="x",1,"")))</f>
        <v/>
      </c>
      <c r="J164" s="88" t="e">
        <f>_xlfn.IFNA(VLOOKUP(SPECIES!R187,Sheet1!$B$9:$C$13,2,FALSE),0)*$I164</f>
        <v>#VALUE!</v>
      </c>
      <c r="K164" s="8" t="e">
        <f>_xlfn.IFNA(VLOOKUP(SPECIES!S187,Sheet1!$B$9:$C$13,2,FALSE),0)*$I164</f>
        <v>#VALUE!</v>
      </c>
      <c r="L164" s="8" t="e">
        <f>_xlfn.IFNA(VLOOKUP(SPECIES!T187,Sheet1!$B$9:$C$13,2,FALSE),0)*$I164</f>
        <v>#VALUE!</v>
      </c>
      <c r="M164" s="8" t="e">
        <f>_xlfn.IFNA(VLOOKUP(SPECIES!U187,Sheet1!$B$9:$C$13,2,FALSE),0)*$I164</f>
        <v>#VALUE!</v>
      </c>
      <c r="N164" s="8" t="e">
        <f>_xlfn.IFNA(VLOOKUP(SPECIES!V187,Sheet1!$B$9:$C$13,2,FALSE),0)*$I164</f>
        <v>#VALUE!</v>
      </c>
      <c r="O164" s="8" t="e">
        <f>_xlfn.IFNA(VLOOKUP(SPECIES!W187,Sheet1!$B$9:$C$13,2,FALSE),0)*$I164</f>
        <v>#VALUE!</v>
      </c>
      <c r="P164" s="8" t="e">
        <f>_xlfn.IFNA(VLOOKUP(SPECIES!X187,Sheet1!$B$9:$C$13,2,FALSE),0)*$I164</f>
        <v>#VALUE!</v>
      </c>
      <c r="Q164" s="8" t="e">
        <f>_xlfn.IFNA(VLOOKUP(SPECIES!Y187,Sheet1!$B$9:$C$13,2,FALSE),0)*$I164</f>
        <v>#VALUE!</v>
      </c>
      <c r="R164" s="8" t="e">
        <f>_xlfn.IFNA(VLOOKUP(SPECIES!Z187,Sheet1!$B$9:$C$13,2,FALSE),0)*$I164</f>
        <v>#VALUE!</v>
      </c>
      <c r="S164" s="8" t="e">
        <f>_xlfn.IFNA(VLOOKUP(SPECIES!AA187,Sheet1!$B$9:$C$13,2,FALSE),0)*$I164</f>
        <v>#VALUE!</v>
      </c>
      <c r="T164" s="8" t="e">
        <f>_xlfn.IFNA(VLOOKUP(SPECIES!AB187,Sheet1!$B$9:$C$13,2,FALSE),0)*$I164</f>
        <v>#VALUE!</v>
      </c>
      <c r="U164" s="8" t="e">
        <f>_xlfn.IFNA(VLOOKUP(SPECIES!AC187,Sheet1!$B$9:$C$13,2,FALSE),0)*$I164</f>
        <v>#VALUE!</v>
      </c>
      <c r="V164" s="8" t="e">
        <f>_xlfn.IFNA(VLOOKUP(SPECIES!AD187,Sheet1!$B$9:$C$13,2,FALSE),0)*$I164</f>
        <v>#VALUE!</v>
      </c>
      <c r="W164" s="8" t="e">
        <f>_xlfn.IFNA(VLOOKUP(SPECIES!AE187,Sheet1!$B$9:$C$13,2,FALSE),0)*$I164</f>
        <v>#VALUE!</v>
      </c>
      <c r="X164" s="8" t="e">
        <f>_xlfn.IFNA(VLOOKUP(SPECIES!AF187,Sheet1!$B$9:$C$13,2,FALSE),0)*$I164</f>
        <v>#VALUE!</v>
      </c>
      <c r="Y164" s="8" t="e">
        <f>_xlfn.IFNA(VLOOKUP(SPECIES!AG187,Sheet1!$B$9:$C$13,2,FALSE),0)*$I164</f>
        <v>#VALUE!</v>
      </c>
      <c r="Z164" s="8" t="e">
        <f>_xlfn.IFNA(VLOOKUP(SPECIES!AH187,Sheet1!$B$9:$C$13,2,FALSE),0)*$I164</f>
        <v>#VALUE!</v>
      </c>
      <c r="AA164" s="8" t="e">
        <f>_xlfn.IFNA(VLOOKUP(SPECIES!AI187,Sheet1!$B$9:$C$13,2,FALSE),0)*$I164</f>
        <v>#VALUE!</v>
      </c>
      <c r="AB164" s="8" t="e">
        <f>_xlfn.IFNA(VLOOKUP(SPECIES!AJ187,Sheet1!$B$9:$C$13,2,FALSE),0)*$I164</f>
        <v>#VALUE!</v>
      </c>
      <c r="AC164" s="8" t="e">
        <f>_xlfn.IFNA(VLOOKUP(SPECIES!AK187,Sheet1!$B$9:$C$13,2,FALSE),0)*$I164</f>
        <v>#VALUE!</v>
      </c>
      <c r="AD164" s="8" t="e">
        <f>_xlfn.IFNA(VLOOKUP(SPECIES!AL187,Sheet1!$B$9:$C$13,2,FALSE),0)*$I164</f>
        <v>#VALUE!</v>
      </c>
      <c r="AE164" s="8" t="e">
        <f>_xlfn.IFNA(VLOOKUP(SPECIES!AM187,Sheet1!$B$9:$C$13,2,FALSE),0)*$I164</f>
        <v>#VALUE!</v>
      </c>
      <c r="AF164" s="8" t="e">
        <f>_xlfn.IFNA(VLOOKUP(SPECIES!AN187,Sheet1!$B$9:$C$13,2,FALSE),0)*$I164</f>
        <v>#VALUE!</v>
      </c>
      <c r="AG164" s="8" t="e">
        <f>_xlfn.IFNA(VLOOKUP(SPECIES!AO187,Sheet1!$B$9:$C$13,2,FALSE),0)*$I164</f>
        <v>#VALUE!</v>
      </c>
      <c r="AH164" s="8" t="e">
        <f>_xlfn.IFNA(VLOOKUP(SPECIES!AP187,Sheet1!$B$9:$C$13,2,FALSE),0)*$I164</f>
        <v>#VALUE!</v>
      </c>
      <c r="AI164" s="8" t="e">
        <f>_xlfn.IFNA(VLOOKUP(SPECIES!AQ187,Sheet1!$B$9:$C$13,2,FALSE),0)*$I164</f>
        <v>#VALUE!</v>
      </c>
      <c r="AJ164" s="8" t="e">
        <f>_xlfn.IFNA(VLOOKUP(SPECIES!AR187,Sheet1!$B$9:$C$13,2,FALSE),0)*$I164</f>
        <v>#VALUE!</v>
      </c>
      <c r="AK164" s="8" t="e">
        <f>_xlfn.IFNA(VLOOKUP(SPECIES!AS187,Sheet1!$B$9:$C$13,2,FALSE),0)*$I164</f>
        <v>#VALUE!</v>
      </c>
      <c r="AL164" s="8" t="e">
        <f>_xlfn.IFNA(VLOOKUP(SPECIES!AT187,Sheet1!$B$9:$C$13,2,FALSE),0)*$I164</f>
        <v>#VALUE!</v>
      </c>
      <c r="AM164" s="8" t="e">
        <f>_xlfn.IFNA(VLOOKUP(SPECIES!AU187,Sheet1!$B$9:$C$13,2,FALSE),0)*$I164</f>
        <v>#VALUE!</v>
      </c>
      <c r="AN164" s="8" t="e">
        <f>_xlfn.IFNA(VLOOKUP(SPECIES!AV187,Sheet1!$B$9:$C$13,2,FALSE),0)*$I164</f>
        <v>#VALUE!</v>
      </c>
      <c r="AO164" s="8" t="e">
        <f>_xlfn.IFNA(VLOOKUP(SPECIES!AW187,Sheet1!$B$9:$C$13,2,FALSE),0)*$I164</f>
        <v>#VALUE!</v>
      </c>
      <c r="AP164" s="8" t="e">
        <f>_xlfn.IFNA(VLOOKUP(SPECIES!AX187,Sheet1!$B$9:$C$13,2,FALSE),0)*$I164</f>
        <v>#VALUE!</v>
      </c>
      <c r="AQ164" s="8" t="e">
        <f>_xlfn.IFNA(VLOOKUP(SPECIES!AY187,Sheet1!$B$9:$C$13,2,FALSE),0)*$I164</f>
        <v>#VALUE!</v>
      </c>
      <c r="AR164" s="8" t="e">
        <f>_xlfn.IFNA(VLOOKUP(SPECIES!AZ187,Sheet1!$B$9:$C$13,2,FALSE),0)*$I164</f>
        <v>#VALUE!</v>
      </c>
      <c r="AS164" s="8" t="e">
        <f>_xlfn.IFNA(VLOOKUP(SPECIES!BA187,Sheet1!$B$9:$C$13,2,FALSE),0)*$I164</f>
        <v>#VALUE!</v>
      </c>
      <c r="AT164" s="8" t="e">
        <f>_xlfn.IFNA(VLOOKUP(SPECIES!BB187,Sheet1!$B$9:$C$13,2,FALSE),0)*$I164</f>
        <v>#VALUE!</v>
      </c>
      <c r="AU164" s="8" t="e">
        <f>_xlfn.IFNA(VLOOKUP(SPECIES!BC187,Sheet1!$B$9:$C$13,2,FALSE),0)*$I164</f>
        <v>#VALUE!</v>
      </c>
      <c r="AV164" s="8" t="e">
        <f>_xlfn.IFNA(VLOOKUP(SPECIES!BD187,Sheet1!$B$9:$C$13,2,FALSE),0)*$I164</f>
        <v>#VALUE!</v>
      </c>
      <c r="AW164" s="8" t="e">
        <f>_xlfn.IFNA(VLOOKUP(SPECIES!BE187,Sheet1!$B$9:$C$13,2,FALSE),0)*$I164</f>
        <v>#VALUE!</v>
      </c>
      <c r="AX164" s="8" t="e">
        <f>_xlfn.IFNA(VLOOKUP(SPECIES!BF187,Sheet1!$B$9:$C$13,2,FALSE),0)*$I164</f>
        <v>#VALUE!</v>
      </c>
      <c r="AY164" s="8" t="e">
        <f>_xlfn.IFNA(VLOOKUP(SPECIES!BG187,Sheet1!$B$9:$C$13,2,FALSE),0)*$I164</f>
        <v>#VALUE!</v>
      </c>
      <c r="AZ164" s="8" t="e">
        <f>_xlfn.IFNA(VLOOKUP(SPECIES!BH187,Sheet1!$B$9:$C$13,2,FALSE),0)*$I164</f>
        <v>#VALUE!</v>
      </c>
      <c r="BA164" s="8" t="e">
        <f>_xlfn.IFNA(VLOOKUP(SPECIES!BI187,Sheet1!$B$9:$C$13,2,FALSE),0)*$I164</f>
        <v>#VALUE!</v>
      </c>
      <c r="BB164" s="8" t="e">
        <f>_xlfn.IFNA(VLOOKUP(SPECIES!BJ187,Sheet1!$B$9:$C$13,2,FALSE),0)*$I164</f>
        <v>#VALUE!</v>
      </c>
      <c r="BC164" s="8" t="e">
        <f>_xlfn.IFNA(VLOOKUP(SPECIES!BK187,Sheet1!$B$9:$C$13,2,FALSE),0)*$I164</f>
        <v>#VALUE!</v>
      </c>
      <c r="BD164" s="8" t="e">
        <f>_xlfn.IFNA(VLOOKUP(SPECIES!BL187,Sheet1!$B$9:$C$13,2,FALSE),0)*$I164</f>
        <v>#VALUE!</v>
      </c>
      <c r="BE164" s="8" t="e">
        <f>_xlfn.IFNA(VLOOKUP(SPECIES!BM187,Sheet1!$B$9:$C$13,2,FALSE),0)*$I164</f>
        <v>#VALUE!</v>
      </c>
      <c r="BF164" s="8" t="e">
        <f>_xlfn.IFNA(VLOOKUP(SPECIES!BN187,Sheet1!$B$9:$C$13,2,FALSE),0)*$I164</f>
        <v>#VALUE!</v>
      </c>
      <c r="BG164" s="89" t="e">
        <f>_xlfn.IFNA(VLOOKUP(SPECIES!BO187,Sheet1!$B$9:$C$13,2,FALSE),0)*$I164</f>
        <v>#VALUE!</v>
      </c>
    </row>
    <row r="165" spans="8:59">
      <c r="H165" s="130"/>
      <c r="I165" s="89" t="str">
        <f>IF(SPECIES!C188="x",9,IF(SPECIES!D188="x",3,IF(SPECIES!E188="x",1,"")))</f>
        <v/>
      </c>
      <c r="J165" s="88" t="e">
        <f>_xlfn.IFNA(VLOOKUP(SPECIES!R188,Sheet1!$B$9:$C$13,2,FALSE),0)*$I165</f>
        <v>#VALUE!</v>
      </c>
      <c r="K165" s="8" t="e">
        <f>_xlfn.IFNA(VLOOKUP(SPECIES!S188,Sheet1!$B$9:$C$13,2,FALSE),0)*$I165</f>
        <v>#VALUE!</v>
      </c>
      <c r="L165" s="8" t="e">
        <f>_xlfn.IFNA(VLOOKUP(SPECIES!T188,Sheet1!$B$9:$C$13,2,FALSE),0)*$I165</f>
        <v>#VALUE!</v>
      </c>
      <c r="M165" s="8" t="e">
        <f>_xlfn.IFNA(VLOOKUP(SPECIES!U188,Sheet1!$B$9:$C$13,2,FALSE),0)*$I165</f>
        <v>#VALUE!</v>
      </c>
      <c r="N165" s="8" t="e">
        <f>_xlfn.IFNA(VLOOKUP(SPECIES!V188,Sheet1!$B$9:$C$13,2,FALSE),0)*$I165</f>
        <v>#VALUE!</v>
      </c>
      <c r="O165" s="8" t="e">
        <f>_xlfn.IFNA(VLOOKUP(SPECIES!W188,Sheet1!$B$9:$C$13,2,FALSE),0)*$I165</f>
        <v>#VALUE!</v>
      </c>
      <c r="P165" s="8" t="e">
        <f>_xlfn.IFNA(VLOOKUP(SPECIES!X188,Sheet1!$B$9:$C$13,2,FALSE),0)*$I165</f>
        <v>#VALUE!</v>
      </c>
      <c r="Q165" s="8" t="e">
        <f>_xlfn.IFNA(VLOOKUP(SPECIES!Y188,Sheet1!$B$9:$C$13,2,FALSE),0)*$I165</f>
        <v>#VALUE!</v>
      </c>
      <c r="R165" s="8" t="e">
        <f>_xlfn.IFNA(VLOOKUP(SPECIES!Z188,Sheet1!$B$9:$C$13,2,FALSE),0)*$I165</f>
        <v>#VALUE!</v>
      </c>
      <c r="S165" s="8" t="e">
        <f>_xlfn.IFNA(VLOOKUP(SPECIES!AA188,Sheet1!$B$9:$C$13,2,FALSE),0)*$I165</f>
        <v>#VALUE!</v>
      </c>
      <c r="T165" s="8" t="e">
        <f>_xlfn.IFNA(VLOOKUP(SPECIES!AB188,Sheet1!$B$9:$C$13,2,FALSE),0)*$I165</f>
        <v>#VALUE!</v>
      </c>
      <c r="U165" s="8" t="e">
        <f>_xlfn.IFNA(VLOOKUP(SPECIES!AC188,Sheet1!$B$9:$C$13,2,FALSE),0)*$I165</f>
        <v>#VALUE!</v>
      </c>
      <c r="V165" s="8" t="e">
        <f>_xlfn.IFNA(VLOOKUP(SPECIES!AD188,Sheet1!$B$9:$C$13,2,FALSE),0)*$I165</f>
        <v>#VALUE!</v>
      </c>
      <c r="W165" s="8" t="e">
        <f>_xlfn.IFNA(VLOOKUP(SPECIES!AE188,Sheet1!$B$9:$C$13,2,FALSE),0)*$I165</f>
        <v>#VALUE!</v>
      </c>
      <c r="X165" s="8" t="e">
        <f>_xlfn.IFNA(VLOOKUP(SPECIES!AF188,Sheet1!$B$9:$C$13,2,FALSE),0)*$I165</f>
        <v>#VALUE!</v>
      </c>
      <c r="Y165" s="8" t="e">
        <f>_xlfn.IFNA(VLOOKUP(SPECIES!AG188,Sheet1!$B$9:$C$13,2,FALSE),0)*$I165</f>
        <v>#VALUE!</v>
      </c>
      <c r="Z165" s="8" t="e">
        <f>_xlfn.IFNA(VLOOKUP(SPECIES!AH188,Sheet1!$B$9:$C$13,2,FALSE),0)*$I165</f>
        <v>#VALUE!</v>
      </c>
      <c r="AA165" s="8" t="e">
        <f>_xlfn.IFNA(VLOOKUP(SPECIES!AI188,Sheet1!$B$9:$C$13,2,FALSE),0)*$I165</f>
        <v>#VALUE!</v>
      </c>
      <c r="AB165" s="8" t="e">
        <f>_xlfn.IFNA(VLOOKUP(SPECIES!AJ188,Sheet1!$B$9:$C$13,2,FALSE),0)*$I165</f>
        <v>#VALUE!</v>
      </c>
      <c r="AC165" s="8" t="e">
        <f>_xlfn.IFNA(VLOOKUP(SPECIES!AK188,Sheet1!$B$9:$C$13,2,FALSE),0)*$I165</f>
        <v>#VALUE!</v>
      </c>
      <c r="AD165" s="8" t="e">
        <f>_xlfn.IFNA(VLOOKUP(SPECIES!AL188,Sheet1!$B$9:$C$13,2,FALSE),0)*$I165</f>
        <v>#VALUE!</v>
      </c>
      <c r="AE165" s="8" t="e">
        <f>_xlfn.IFNA(VLOOKUP(SPECIES!AM188,Sheet1!$B$9:$C$13,2,FALSE),0)*$I165</f>
        <v>#VALUE!</v>
      </c>
      <c r="AF165" s="8" t="e">
        <f>_xlfn.IFNA(VLOOKUP(SPECIES!AN188,Sheet1!$B$9:$C$13,2,FALSE),0)*$I165</f>
        <v>#VALUE!</v>
      </c>
      <c r="AG165" s="8" t="e">
        <f>_xlfn.IFNA(VLOOKUP(SPECIES!AO188,Sheet1!$B$9:$C$13,2,FALSE),0)*$I165</f>
        <v>#VALUE!</v>
      </c>
      <c r="AH165" s="8" t="e">
        <f>_xlfn.IFNA(VLOOKUP(SPECIES!AP188,Sheet1!$B$9:$C$13,2,FALSE),0)*$I165</f>
        <v>#VALUE!</v>
      </c>
      <c r="AI165" s="8" t="e">
        <f>_xlfn.IFNA(VLOOKUP(SPECIES!AQ188,Sheet1!$B$9:$C$13,2,FALSE),0)*$I165</f>
        <v>#VALUE!</v>
      </c>
      <c r="AJ165" s="8" t="e">
        <f>_xlfn.IFNA(VLOOKUP(SPECIES!AR188,Sheet1!$B$9:$C$13,2,FALSE),0)*$I165</f>
        <v>#VALUE!</v>
      </c>
      <c r="AK165" s="8" t="e">
        <f>_xlfn.IFNA(VLOOKUP(SPECIES!AS188,Sheet1!$B$9:$C$13,2,FALSE),0)*$I165</f>
        <v>#VALUE!</v>
      </c>
      <c r="AL165" s="8" t="e">
        <f>_xlfn.IFNA(VLOOKUP(SPECIES!AT188,Sheet1!$B$9:$C$13,2,FALSE),0)*$I165</f>
        <v>#VALUE!</v>
      </c>
      <c r="AM165" s="8" t="e">
        <f>_xlfn.IFNA(VLOOKUP(SPECIES!AU188,Sheet1!$B$9:$C$13,2,FALSE),0)*$I165</f>
        <v>#VALUE!</v>
      </c>
      <c r="AN165" s="8" t="e">
        <f>_xlfn.IFNA(VLOOKUP(SPECIES!AV188,Sheet1!$B$9:$C$13,2,FALSE),0)*$I165</f>
        <v>#VALUE!</v>
      </c>
      <c r="AO165" s="8" t="e">
        <f>_xlfn.IFNA(VLOOKUP(SPECIES!AW188,Sheet1!$B$9:$C$13,2,FALSE),0)*$I165</f>
        <v>#VALUE!</v>
      </c>
      <c r="AP165" s="8" t="e">
        <f>_xlfn.IFNA(VLOOKUP(SPECIES!AX188,Sheet1!$B$9:$C$13,2,FALSE),0)*$I165</f>
        <v>#VALUE!</v>
      </c>
      <c r="AQ165" s="8" t="e">
        <f>_xlfn.IFNA(VLOOKUP(SPECIES!AY188,Sheet1!$B$9:$C$13,2,FALSE),0)*$I165</f>
        <v>#VALUE!</v>
      </c>
      <c r="AR165" s="8" t="e">
        <f>_xlfn.IFNA(VLOOKUP(SPECIES!AZ188,Sheet1!$B$9:$C$13,2,FALSE),0)*$I165</f>
        <v>#VALUE!</v>
      </c>
      <c r="AS165" s="8" t="e">
        <f>_xlfn.IFNA(VLOOKUP(SPECIES!BA188,Sheet1!$B$9:$C$13,2,FALSE),0)*$I165</f>
        <v>#VALUE!</v>
      </c>
      <c r="AT165" s="8" t="e">
        <f>_xlfn.IFNA(VLOOKUP(SPECIES!BB188,Sheet1!$B$9:$C$13,2,FALSE),0)*$I165</f>
        <v>#VALUE!</v>
      </c>
      <c r="AU165" s="8" t="e">
        <f>_xlfn.IFNA(VLOOKUP(SPECIES!BC188,Sheet1!$B$9:$C$13,2,FALSE),0)*$I165</f>
        <v>#VALUE!</v>
      </c>
      <c r="AV165" s="8" t="e">
        <f>_xlfn.IFNA(VLOOKUP(SPECIES!BD188,Sheet1!$B$9:$C$13,2,FALSE),0)*$I165</f>
        <v>#VALUE!</v>
      </c>
      <c r="AW165" s="8" t="e">
        <f>_xlfn.IFNA(VLOOKUP(SPECIES!BE188,Sheet1!$B$9:$C$13,2,FALSE),0)*$I165</f>
        <v>#VALUE!</v>
      </c>
      <c r="AX165" s="8" t="e">
        <f>_xlfn.IFNA(VLOOKUP(SPECIES!BF188,Sheet1!$B$9:$C$13,2,FALSE),0)*$I165</f>
        <v>#VALUE!</v>
      </c>
      <c r="AY165" s="8" t="e">
        <f>_xlfn.IFNA(VLOOKUP(SPECIES!BG188,Sheet1!$B$9:$C$13,2,FALSE),0)*$I165</f>
        <v>#VALUE!</v>
      </c>
      <c r="AZ165" s="8" t="e">
        <f>_xlfn.IFNA(VLOOKUP(SPECIES!BH188,Sheet1!$B$9:$C$13,2,FALSE),0)*$I165</f>
        <v>#VALUE!</v>
      </c>
      <c r="BA165" s="8" t="e">
        <f>_xlfn.IFNA(VLOOKUP(SPECIES!BI188,Sheet1!$B$9:$C$13,2,FALSE),0)*$I165</f>
        <v>#VALUE!</v>
      </c>
      <c r="BB165" s="8" t="e">
        <f>_xlfn.IFNA(VLOOKUP(SPECIES!BJ188,Sheet1!$B$9:$C$13,2,FALSE),0)*$I165</f>
        <v>#VALUE!</v>
      </c>
      <c r="BC165" s="8" t="e">
        <f>_xlfn.IFNA(VLOOKUP(SPECIES!BK188,Sheet1!$B$9:$C$13,2,FALSE),0)*$I165</f>
        <v>#VALUE!</v>
      </c>
      <c r="BD165" s="8" t="e">
        <f>_xlfn.IFNA(VLOOKUP(SPECIES!BL188,Sheet1!$B$9:$C$13,2,FALSE),0)*$I165</f>
        <v>#VALUE!</v>
      </c>
      <c r="BE165" s="8" t="e">
        <f>_xlfn.IFNA(VLOOKUP(SPECIES!BM188,Sheet1!$B$9:$C$13,2,FALSE),0)*$I165</f>
        <v>#VALUE!</v>
      </c>
      <c r="BF165" s="8" t="e">
        <f>_xlfn.IFNA(VLOOKUP(SPECIES!BN188,Sheet1!$B$9:$C$13,2,FALSE),0)*$I165</f>
        <v>#VALUE!</v>
      </c>
      <c r="BG165" s="89" t="e">
        <f>_xlfn.IFNA(VLOOKUP(SPECIES!BO188,Sheet1!$B$9:$C$13,2,FALSE),0)*$I165</f>
        <v>#VALUE!</v>
      </c>
    </row>
    <row r="166" spans="8:59">
      <c r="H166" s="130"/>
      <c r="I166" s="89" t="str">
        <f>IF(SPECIES!C189="x",9,IF(SPECIES!D189="x",3,IF(SPECIES!E189="x",1,"")))</f>
        <v/>
      </c>
      <c r="J166" s="88" t="e">
        <f>_xlfn.IFNA(VLOOKUP(SPECIES!R189,Sheet1!$B$9:$C$13,2,FALSE),0)*$I166</f>
        <v>#VALUE!</v>
      </c>
      <c r="K166" s="8" t="e">
        <f>_xlfn.IFNA(VLOOKUP(SPECIES!S189,Sheet1!$B$9:$C$13,2,FALSE),0)*$I166</f>
        <v>#VALUE!</v>
      </c>
      <c r="L166" s="8" t="e">
        <f>_xlfn.IFNA(VLOOKUP(SPECIES!T189,Sheet1!$B$9:$C$13,2,FALSE),0)*$I166</f>
        <v>#VALUE!</v>
      </c>
      <c r="M166" s="8" t="e">
        <f>_xlfn.IFNA(VLOOKUP(SPECIES!U189,Sheet1!$B$9:$C$13,2,FALSE),0)*$I166</f>
        <v>#VALUE!</v>
      </c>
      <c r="N166" s="8" t="e">
        <f>_xlfn.IFNA(VLOOKUP(SPECIES!V189,Sheet1!$B$9:$C$13,2,FALSE),0)*$I166</f>
        <v>#VALUE!</v>
      </c>
      <c r="O166" s="8" t="e">
        <f>_xlfn.IFNA(VLOOKUP(SPECIES!W189,Sheet1!$B$9:$C$13,2,FALSE),0)*$I166</f>
        <v>#VALUE!</v>
      </c>
      <c r="P166" s="8" t="e">
        <f>_xlfn.IFNA(VLOOKUP(SPECIES!X189,Sheet1!$B$9:$C$13,2,FALSE),0)*$I166</f>
        <v>#VALUE!</v>
      </c>
      <c r="Q166" s="8" t="e">
        <f>_xlfn.IFNA(VLOOKUP(SPECIES!Y189,Sheet1!$B$9:$C$13,2,FALSE),0)*$I166</f>
        <v>#VALUE!</v>
      </c>
      <c r="R166" s="8" t="e">
        <f>_xlfn.IFNA(VLOOKUP(SPECIES!Z189,Sheet1!$B$9:$C$13,2,FALSE),0)*$I166</f>
        <v>#VALUE!</v>
      </c>
      <c r="S166" s="8" t="e">
        <f>_xlfn.IFNA(VLOOKUP(SPECIES!AA189,Sheet1!$B$9:$C$13,2,FALSE),0)*$I166</f>
        <v>#VALUE!</v>
      </c>
      <c r="T166" s="8" t="e">
        <f>_xlfn.IFNA(VLOOKUP(SPECIES!AB189,Sheet1!$B$9:$C$13,2,FALSE),0)*$I166</f>
        <v>#VALUE!</v>
      </c>
      <c r="U166" s="8" t="e">
        <f>_xlfn.IFNA(VLOOKUP(SPECIES!AC189,Sheet1!$B$9:$C$13,2,FALSE),0)*$I166</f>
        <v>#VALUE!</v>
      </c>
      <c r="V166" s="8" t="e">
        <f>_xlfn.IFNA(VLOOKUP(SPECIES!AD189,Sheet1!$B$9:$C$13,2,FALSE),0)*$I166</f>
        <v>#VALUE!</v>
      </c>
      <c r="W166" s="8" t="e">
        <f>_xlfn.IFNA(VLOOKUP(SPECIES!AE189,Sheet1!$B$9:$C$13,2,FALSE),0)*$I166</f>
        <v>#VALUE!</v>
      </c>
      <c r="X166" s="8" t="e">
        <f>_xlfn.IFNA(VLOOKUP(SPECIES!AF189,Sheet1!$B$9:$C$13,2,FALSE),0)*$I166</f>
        <v>#VALUE!</v>
      </c>
      <c r="Y166" s="8" t="e">
        <f>_xlfn.IFNA(VLOOKUP(SPECIES!AG189,Sheet1!$B$9:$C$13,2,FALSE),0)*$I166</f>
        <v>#VALUE!</v>
      </c>
      <c r="Z166" s="8" t="e">
        <f>_xlfn.IFNA(VLOOKUP(SPECIES!AH189,Sheet1!$B$9:$C$13,2,FALSE),0)*$I166</f>
        <v>#VALUE!</v>
      </c>
      <c r="AA166" s="8" t="e">
        <f>_xlfn.IFNA(VLOOKUP(SPECIES!AI189,Sheet1!$B$9:$C$13,2,FALSE),0)*$I166</f>
        <v>#VALUE!</v>
      </c>
      <c r="AB166" s="8" t="e">
        <f>_xlfn.IFNA(VLOOKUP(SPECIES!AJ189,Sheet1!$B$9:$C$13,2,FALSE),0)*$I166</f>
        <v>#VALUE!</v>
      </c>
      <c r="AC166" s="8" t="e">
        <f>_xlfn.IFNA(VLOOKUP(SPECIES!AK189,Sheet1!$B$9:$C$13,2,FALSE),0)*$I166</f>
        <v>#VALUE!</v>
      </c>
      <c r="AD166" s="8" t="e">
        <f>_xlfn.IFNA(VLOOKUP(SPECIES!AL189,Sheet1!$B$9:$C$13,2,FALSE),0)*$I166</f>
        <v>#VALUE!</v>
      </c>
      <c r="AE166" s="8" t="e">
        <f>_xlfn.IFNA(VLOOKUP(SPECIES!AM189,Sheet1!$B$9:$C$13,2,FALSE),0)*$I166</f>
        <v>#VALUE!</v>
      </c>
      <c r="AF166" s="8" t="e">
        <f>_xlfn.IFNA(VLOOKUP(SPECIES!AN189,Sheet1!$B$9:$C$13,2,FALSE),0)*$I166</f>
        <v>#VALUE!</v>
      </c>
      <c r="AG166" s="8" t="e">
        <f>_xlfn.IFNA(VLOOKUP(SPECIES!AO189,Sheet1!$B$9:$C$13,2,FALSE),0)*$I166</f>
        <v>#VALUE!</v>
      </c>
      <c r="AH166" s="8" t="e">
        <f>_xlfn.IFNA(VLOOKUP(SPECIES!AP189,Sheet1!$B$9:$C$13,2,FALSE),0)*$I166</f>
        <v>#VALUE!</v>
      </c>
      <c r="AI166" s="8" t="e">
        <f>_xlfn.IFNA(VLOOKUP(SPECIES!AQ189,Sheet1!$B$9:$C$13,2,FALSE),0)*$I166</f>
        <v>#VALUE!</v>
      </c>
      <c r="AJ166" s="8" t="e">
        <f>_xlfn.IFNA(VLOOKUP(SPECIES!AR189,Sheet1!$B$9:$C$13,2,FALSE),0)*$I166</f>
        <v>#VALUE!</v>
      </c>
      <c r="AK166" s="8" t="e">
        <f>_xlfn.IFNA(VLOOKUP(SPECIES!AS189,Sheet1!$B$9:$C$13,2,FALSE),0)*$I166</f>
        <v>#VALUE!</v>
      </c>
      <c r="AL166" s="8" t="e">
        <f>_xlfn.IFNA(VLOOKUP(SPECIES!AT189,Sheet1!$B$9:$C$13,2,FALSE),0)*$I166</f>
        <v>#VALUE!</v>
      </c>
      <c r="AM166" s="8" t="e">
        <f>_xlfn.IFNA(VLOOKUP(SPECIES!AU189,Sheet1!$B$9:$C$13,2,FALSE),0)*$I166</f>
        <v>#VALUE!</v>
      </c>
      <c r="AN166" s="8" t="e">
        <f>_xlfn.IFNA(VLOOKUP(SPECIES!AV189,Sheet1!$B$9:$C$13,2,FALSE),0)*$I166</f>
        <v>#VALUE!</v>
      </c>
      <c r="AO166" s="8" t="e">
        <f>_xlfn.IFNA(VLOOKUP(SPECIES!AW189,Sheet1!$B$9:$C$13,2,FALSE),0)*$I166</f>
        <v>#VALUE!</v>
      </c>
      <c r="AP166" s="8" t="e">
        <f>_xlfn.IFNA(VLOOKUP(SPECIES!AX189,Sheet1!$B$9:$C$13,2,FALSE),0)*$I166</f>
        <v>#VALUE!</v>
      </c>
      <c r="AQ166" s="8" t="e">
        <f>_xlfn.IFNA(VLOOKUP(SPECIES!AY189,Sheet1!$B$9:$C$13,2,FALSE),0)*$I166</f>
        <v>#VALUE!</v>
      </c>
      <c r="AR166" s="8" t="e">
        <f>_xlfn.IFNA(VLOOKUP(SPECIES!AZ189,Sheet1!$B$9:$C$13,2,FALSE),0)*$I166</f>
        <v>#VALUE!</v>
      </c>
      <c r="AS166" s="8" t="e">
        <f>_xlfn.IFNA(VLOOKUP(SPECIES!BA189,Sheet1!$B$9:$C$13,2,FALSE),0)*$I166</f>
        <v>#VALUE!</v>
      </c>
      <c r="AT166" s="8" t="e">
        <f>_xlfn.IFNA(VLOOKUP(SPECIES!BB189,Sheet1!$B$9:$C$13,2,FALSE),0)*$I166</f>
        <v>#VALUE!</v>
      </c>
      <c r="AU166" s="8" t="e">
        <f>_xlfn.IFNA(VLOOKUP(SPECIES!BC189,Sheet1!$B$9:$C$13,2,FALSE),0)*$I166</f>
        <v>#VALUE!</v>
      </c>
      <c r="AV166" s="8" t="e">
        <f>_xlfn.IFNA(VLOOKUP(SPECIES!BD189,Sheet1!$B$9:$C$13,2,FALSE),0)*$I166</f>
        <v>#VALUE!</v>
      </c>
      <c r="AW166" s="8" t="e">
        <f>_xlfn.IFNA(VLOOKUP(SPECIES!BE189,Sheet1!$B$9:$C$13,2,FALSE),0)*$I166</f>
        <v>#VALUE!</v>
      </c>
      <c r="AX166" s="8" t="e">
        <f>_xlfn.IFNA(VLOOKUP(SPECIES!BF189,Sheet1!$B$9:$C$13,2,FALSE),0)*$I166</f>
        <v>#VALUE!</v>
      </c>
      <c r="AY166" s="8" t="e">
        <f>_xlfn.IFNA(VLOOKUP(SPECIES!BG189,Sheet1!$B$9:$C$13,2,FALSE),0)*$I166</f>
        <v>#VALUE!</v>
      </c>
      <c r="AZ166" s="8" t="e">
        <f>_xlfn.IFNA(VLOOKUP(SPECIES!BH189,Sheet1!$B$9:$C$13,2,FALSE),0)*$I166</f>
        <v>#VALUE!</v>
      </c>
      <c r="BA166" s="8" t="e">
        <f>_xlfn.IFNA(VLOOKUP(SPECIES!BI189,Sheet1!$B$9:$C$13,2,FALSE),0)*$I166</f>
        <v>#VALUE!</v>
      </c>
      <c r="BB166" s="8" t="e">
        <f>_xlfn.IFNA(VLOOKUP(SPECIES!BJ189,Sheet1!$B$9:$C$13,2,FALSE),0)*$I166</f>
        <v>#VALUE!</v>
      </c>
      <c r="BC166" s="8" t="e">
        <f>_xlfn.IFNA(VLOOKUP(SPECIES!BK189,Sheet1!$B$9:$C$13,2,FALSE),0)*$I166</f>
        <v>#VALUE!</v>
      </c>
      <c r="BD166" s="8" t="e">
        <f>_xlfn.IFNA(VLOOKUP(SPECIES!BL189,Sheet1!$B$9:$C$13,2,FALSE),0)*$I166</f>
        <v>#VALUE!</v>
      </c>
      <c r="BE166" s="8" t="e">
        <f>_xlfn.IFNA(VLOOKUP(SPECIES!BM189,Sheet1!$B$9:$C$13,2,FALSE),0)*$I166</f>
        <v>#VALUE!</v>
      </c>
      <c r="BF166" s="8" t="e">
        <f>_xlfn.IFNA(VLOOKUP(SPECIES!BN189,Sheet1!$B$9:$C$13,2,FALSE),0)*$I166</f>
        <v>#VALUE!</v>
      </c>
      <c r="BG166" s="89" t="e">
        <f>_xlfn.IFNA(VLOOKUP(SPECIES!BO189,Sheet1!$B$9:$C$13,2,FALSE),0)*$I166</f>
        <v>#VALUE!</v>
      </c>
    </row>
    <row r="167" spans="8:59">
      <c r="H167" s="130"/>
      <c r="I167" s="89" t="str">
        <f>IF(SPECIES!C190="x",9,IF(SPECIES!D190="x",3,IF(SPECIES!E190="x",1,"")))</f>
        <v/>
      </c>
      <c r="J167" s="88" t="e">
        <f>_xlfn.IFNA(VLOOKUP(SPECIES!R190,Sheet1!$B$9:$C$13,2,FALSE),0)*$I167</f>
        <v>#VALUE!</v>
      </c>
      <c r="K167" s="8" t="e">
        <f>_xlfn.IFNA(VLOOKUP(SPECIES!S190,Sheet1!$B$9:$C$13,2,FALSE),0)*$I167</f>
        <v>#VALUE!</v>
      </c>
      <c r="L167" s="8" t="e">
        <f>_xlfn.IFNA(VLOOKUP(SPECIES!T190,Sheet1!$B$9:$C$13,2,FALSE),0)*$I167</f>
        <v>#VALUE!</v>
      </c>
      <c r="M167" s="8" t="e">
        <f>_xlfn.IFNA(VLOOKUP(SPECIES!U190,Sheet1!$B$9:$C$13,2,FALSE),0)*$I167</f>
        <v>#VALUE!</v>
      </c>
      <c r="N167" s="8" t="e">
        <f>_xlfn.IFNA(VLOOKUP(SPECIES!V190,Sheet1!$B$9:$C$13,2,FALSE),0)*$I167</f>
        <v>#VALUE!</v>
      </c>
      <c r="O167" s="8" t="e">
        <f>_xlfn.IFNA(VLOOKUP(SPECIES!W190,Sheet1!$B$9:$C$13,2,FALSE),0)*$I167</f>
        <v>#VALUE!</v>
      </c>
      <c r="P167" s="8" t="e">
        <f>_xlfn.IFNA(VLOOKUP(SPECIES!X190,Sheet1!$B$9:$C$13,2,FALSE),0)*$I167</f>
        <v>#VALUE!</v>
      </c>
      <c r="Q167" s="8" t="e">
        <f>_xlfn.IFNA(VLOOKUP(SPECIES!Y190,Sheet1!$B$9:$C$13,2,FALSE),0)*$I167</f>
        <v>#VALUE!</v>
      </c>
      <c r="R167" s="8" t="e">
        <f>_xlfn.IFNA(VLOOKUP(SPECIES!Z190,Sheet1!$B$9:$C$13,2,FALSE),0)*$I167</f>
        <v>#VALUE!</v>
      </c>
      <c r="S167" s="8" t="e">
        <f>_xlfn.IFNA(VLOOKUP(SPECIES!AA190,Sheet1!$B$9:$C$13,2,FALSE),0)*$I167</f>
        <v>#VALUE!</v>
      </c>
      <c r="T167" s="8" t="e">
        <f>_xlfn.IFNA(VLOOKUP(SPECIES!AB190,Sheet1!$B$9:$C$13,2,FALSE),0)*$I167</f>
        <v>#VALUE!</v>
      </c>
      <c r="U167" s="8" t="e">
        <f>_xlfn.IFNA(VLOOKUP(SPECIES!AC190,Sheet1!$B$9:$C$13,2,FALSE),0)*$I167</f>
        <v>#VALUE!</v>
      </c>
      <c r="V167" s="8" t="e">
        <f>_xlfn.IFNA(VLOOKUP(SPECIES!AD190,Sheet1!$B$9:$C$13,2,FALSE),0)*$I167</f>
        <v>#VALUE!</v>
      </c>
      <c r="W167" s="8" t="e">
        <f>_xlfn.IFNA(VLOOKUP(SPECIES!AE190,Sheet1!$B$9:$C$13,2,FALSE),0)*$I167</f>
        <v>#VALUE!</v>
      </c>
      <c r="X167" s="8" t="e">
        <f>_xlfn.IFNA(VLOOKUP(SPECIES!AF190,Sheet1!$B$9:$C$13,2,FALSE),0)*$I167</f>
        <v>#VALUE!</v>
      </c>
      <c r="Y167" s="8" t="e">
        <f>_xlfn.IFNA(VLOOKUP(SPECIES!AG190,Sheet1!$B$9:$C$13,2,FALSE),0)*$I167</f>
        <v>#VALUE!</v>
      </c>
      <c r="Z167" s="8" t="e">
        <f>_xlfn.IFNA(VLOOKUP(SPECIES!AH190,Sheet1!$B$9:$C$13,2,FALSE),0)*$I167</f>
        <v>#VALUE!</v>
      </c>
      <c r="AA167" s="8" t="e">
        <f>_xlfn.IFNA(VLOOKUP(SPECIES!AI190,Sheet1!$B$9:$C$13,2,FALSE),0)*$I167</f>
        <v>#VALUE!</v>
      </c>
      <c r="AB167" s="8" t="e">
        <f>_xlfn.IFNA(VLOOKUP(SPECIES!AJ190,Sheet1!$B$9:$C$13,2,FALSE),0)*$I167</f>
        <v>#VALUE!</v>
      </c>
      <c r="AC167" s="8" t="e">
        <f>_xlfn.IFNA(VLOOKUP(SPECIES!AK190,Sheet1!$B$9:$C$13,2,FALSE),0)*$I167</f>
        <v>#VALUE!</v>
      </c>
      <c r="AD167" s="8" t="e">
        <f>_xlfn.IFNA(VLOOKUP(SPECIES!AL190,Sheet1!$B$9:$C$13,2,FALSE),0)*$I167</f>
        <v>#VALUE!</v>
      </c>
      <c r="AE167" s="8" t="e">
        <f>_xlfn.IFNA(VLOOKUP(SPECIES!AM190,Sheet1!$B$9:$C$13,2,FALSE),0)*$I167</f>
        <v>#VALUE!</v>
      </c>
      <c r="AF167" s="8" t="e">
        <f>_xlfn.IFNA(VLOOKUP(SPECIES!AN190,Sheet1!$B$9:$C$13,2,FALSE),0)*$I167</f>
        <v>#VALUE!</v>
      </c>
      <c r="AG167" s="8" t="e">
        <f>_xlfn.IFNA(VLOOKUP(SPECIES!AO190,Sheet1!$B$9:$C$13,2,FALSE),0)*$I167</f>
        <v>#VALUE!</v>
      </c>
      <c r="AH167" s="8" t="e">
        <f>_xlfn.IFNA(VLOOKUP(SPECIES!AP190,Sheet1!$B$9:$C$13,2,FALSE),0)*$I167</f>
        <v>#VALUE!</v>
      </c>
      <c r="AI167" s="8" t="e">
        <f>_xlfn.IFNA(VLOOKUP(SPECIES!AQ190,Sheet1!$B$9:$C$13,2,FALSE),0)*$I167</f>
        <v>#VALUE!</v>
      </c>
      <c r="AJ167" s="8" t="e">
        <f>_xlfn.IFNA(VLOOKUP(SPECIES!AR190,Sheet1!$B$9:$C$13,2,FALSE),0)*$I167</f>
        <v>#VALUE!</v>
      </c>
      <c r="AK167" s="8" t="e">
        <f>_xlfn.IFNA(VLOOKUP(SPECIES!AS190,Sheet1!$B$9:$C$13,2,FALSE),0)*$I167</f>
        <v>#VALUE!</v>
      </c>
      <c r="AL167" s="8" t="e">
        <f>_xlfn.IFNA(VLOOKUP(SPECIES!AT190,Sheet1!$B$9:$C$13,2,FALSE),0)*$I167</f>
        <v>#VALUE!</v>
      </c>
      <c r="AM167" s="8" t="e">
        <f>_xlfn.IFNA(VLOOKUP(SPECIES!AU190,Sheet1!$B$9:$C$13,2,FALSE),0)*$I167</f>
        <v>#VALUE!</v>
      </c>
      <c r="AN167" s="8" t="e">
        <f>_xlfn.IFNA(VLOOKUP(SPECIES!AV190,Sheet1!$B$9:$C$13,2,FALSE),0)*$I167</f>
        <v>#VALUE!</v>
      </c>
      <c r="AO167" s="8" t="e">
        <f>_xlfn.IFNA(VLOOKUP(SPECIES!AW190,Sheet1!$B$9:$C$13,2,FALSE),0)*$I167</f>
        <v>#VALUE!</v>
      </c>
      <c r="AP167" s="8" t="e">
        <f>_xlfn.IFNA(VLOOKUP(SPECIES!AX190,Sheet1!$B$9:$C$13,2,FALSE),0)*$I167</f>
        <v>#VALUE!</v>
      </c>
      <c r="AQ167" s="8" t="e">
        <f>_xlfn.IFNA(VLOOKUP(SPECIES!AY190,Sheet1!$B$9:$C$13,2,FALSE),0)*$I167</f>
        <v>#VALUE!</v>
      </c>
      <c r="AR167" s="8" t="e">
        <f>_xlfn.IFNA(VLOOKUP(SPECIES!AZ190,Sheet1!$B$9:$C$13,2,FALSE),0)*$I167</f>
        <v>#VALUE!</v>
      </c>
      <c r="AS167" s="8" t="e">
        <f>_xlfn.IFNA(VLOOKUP(SPECIES!BA190,Sheet1!$B$9:$C$13,2,FALSE),0)*$I167</f>
        <v>#VALUE!</v>
      </c>
      <c r="AT167" s="8" t="e">
        <f>_xlfn.IFNA(VLOOKUP(SPECIES!BB190,Sheet1!$B$9:$C$13,2,FALSE),0)*$I167</f>
        <v>#VALUE!</v>
      </c>
      <c r="AU167" s="8" t="e">
        <f>_xlfn.IFNA(VLOOKUP(SPECIES!BC190,Sheet1!$B$9:$C$13,2,FALSE),0)*$I167</f>
        <v>#VALUE!</v>
      </c>
      <c r="AV167" s="8" t="e">
        <f>_xlfn.IFNA(VLOOKUP(SPECIES!BD190,Sheet1!$B$9:$C$13,2,FALSE),0)*$I167</f>
        <v>#VALUE!</v>
      </c>
      <c r="AW167" s="8" t="e">
        <f>_xlfn.IFNA(VLOOKUP(SPECIES!BE190,Sheet1!$B$9:$C$13,2,FALSE),0)*$I167</f>
        <v>#VALUE!</v>
      </c>
      <c r="AX167" s="8" t="e">
        <f>_xlfn.IFNA(VLOOKUP(SPECIES!BF190,Sheet1!$B$9:$C$13,2,FALSE),0)*$I167</f>
        <v>#VALUE!</v>
      </c>
      <c r="AY167" s="8" t="e">
        <f>_xlfn.IFNA(VLOOKUP(SPECIES!BG190,Sheet1!$B$9:$C$13,2,FALSE),0)*$I167</f>
        <v>#VALUE!</v>
      </c>
      <c r="AZ167" s="8" t="e">
        <f>_xlfn.IFNA(VLOOKUP(SPECIES!BH190,Sheet1!$B$9:$C$13,2,FALSE),0)*$I167</f>
        <v>#VALUE!</v>
      </c>
      <c r="BA167" s="8" t="e">
        <f>_xlfn.IFNA(VLOOKUP(SPECIES!BI190,Sheet1!$B$9:$C$13,2,FALSE),0)*$I167</f>
        <v>#VALUE!</v>
      </c>
      <c r="BB167" s="8" t="e">
        <f>_xlfn.IFNA(VLOOKUP(SPECIES!BJ190,Sheet1!$B$9:$C$13,2,FALSE),0)*$I167</f>
        <v>#VALUE!</v>
      </c>
      <c r="BC167" s="8" t="e">
        <f>_xlfn.IFNA(VLOOKUP(SPECIES!BK190,Sheet1!$B$9:$C$13,2,FALSE),0)*$I167</f>
        <v>#VALUE!</v>
      </c>
      <c r="BD167" s="8" t="e">
        <f>_xlfn.IFNA(VLOOKUP(SPECIES!BL190,Sheet1!$B$9:$C$13,2,FALSE),0)*$I167</f>
        <v>#VALUE!</v>
      </c>
      <c r="BE167" s="8" t="e">
        <f>_xlfn.IFNA(VLOOKUP(SPECIES!BM190,Sheet1!$B$9:$C$13,2,FALSE),0)*$I167</f>
        <v>#VALUE!</v>
      </c>
      <c r="BF167" s="8" t="e">
        <f>_xlfn.IFNA(VLOOKUP(SPECIES!BN190,Sheet1!$B$9:$C$13,2,FALSE),0)*$I167</f>
        <v>#VALUE!</v>
      </c>
      <c r="BG167" s="89" t="e">
        <f>_xlfn.IFNA(VLOOKUP(SPECIES!BO190,Sheet1!$B$9:$C$13,2,FALSE),0)*$I167</f>
        <v>#VALUE!</v>
      </c>
    </row>
    <row r="168" spans="8:59">
      <c r="H168" s="130"/>
      <c r="I168" s="89" t="str">
        <f>IF(SPECIES!C191="x",9,IF(SPECIES!D191="x",3,IF(SPECIES!E191="x",1,"")))</f>
        <v/>
      </c>
      <c r="J168" s="88" t="e">
        <f>_xlfn.IFNA(VLOOKUP(SPECIES!R191,Sheet1!$B$9:$C$13,2,FALSE),0)*$I168</f>
        <v>#VALUE!</v>
      </c>
      <c r="K168" s="8" t="e">
        <f>_xlfn.IFNA(VLOOKUP(SPECIES!S191,Sheet1!$B$9:$C$13,2,FALSE),0)*$I168</f>
        <v>#VALUE!</v>
      </c>
      <c r="L168" s="8" t="e">
        <f>_xlfn.IFNA(VLOOKUP(SPECIES!T191,Sheet1!$B$9:$C$13,2,FALSE),0)*$I168</f>
        <v>#VALUE!</v>
      </c>
      <c r="M168" s="8" t="e">
        <f>_xlfn.IFNA(VLOOKUP(SPECIES!U191,Sheet1!$B$9:$C$13,2,FALSE),0)*$I168</f>
        <v>#VALUE!</v>
      </c>
      <c r="N168" s="8" t="e">
        <f>_xlfn.IFNA(VLOOKUP(SPECIES!V191,Sheet1!$B$9:$C$13,2,FALSE),0)*$I168</f>
        <v>#VALUE!</v>
      </c>
      <c r="O168" s="8" t="e">
        <f>_xlfn.IFNA(VLOOKUP(SPECIES!W191,Sheet1!$B$9:$C$13,2,FALSE),0)*$I168</f>
        <v>#VALUE!</v>
      </c>
      <c r="P168" s="8" t="e">
        <f>_xlfn.IFNA(VLOOKUP(SPECIES!X191,Sheet1!$B$9:$C$13,2,FALSE),0)*$I168</f>
        <v>#VALUE!</v>
      </c>
      <c r="Q168" s="8" t="e">
        <f>_xlfn.IFNA(VLOOKUP(SPECIES!Y191,Sheet1!$B$9:$C$13,2,FALSE),0)*$I168</f>
        <v>#VALUE!</v>
      </c>
      <c r="R168" s="8" t="e">
        <f>_xlfn.IFNA(VLOOKUP(SPECIES!Z191,Sheet1!$B$9:$C$13,2,FALSE),0)*$I168</f>
        <v>#VALUE!</v>
      </c>
      <c r="S168" s="8" t="e">
        <f>_xlfn.IFNA(VLOOKUP(SPECIES!AA191,Sheet1!$B$9:$C$13,2,FALSE),0)*$I168</f>
        <v>#VALUE!</v>
      </c>
      <c r="T168" s="8" t="e">
        <f>_xlfn.IFNA(VLOOKUP(SPECIES!AB191,Sheet1!$B$9:$C$13,2,FALSE),0)*$I168</f>
        <v>#VALUE!</v>
      </c>
      <c r="U168" s="8" t="e">
        <f>_xlfn.IFNA(VLOOKUP(SPECIES!AC191,Sheet1!$B$9:$C$13,2,FALSE),0)*$I168</f>
        <v>#VALUE!</v>
      </c>
      <c r="V168" s="8" t="e">
        <f>_xlfn.IFNA(VLOOKUP(SPECIES!AD191,Sheet1!$B$9:$C$13,2,FALSE),0)*$I168</f>
        <v>#VALUE!</v>
      </c>
      <c r="W168" s="8" t="e">
        <f>_xlfn.IFNA(VLOOKUP(SPECIES!AE191,Sheet1!$B$9:$C$13,2,FALSE),0)*$I168</f>
        <v>#VALUE!</v>
      </c>
      <c r="X168" s="8" t="e">
        <f>_xlfn.IFNA(VLOOKUP(SPECIES!AF191,Sheet1!$B$9:$C$13,2,FALSE),0)*$I168</f>
        <v>#VALUE!</v>
      </c>
      <c r="Y168" s="8" t="e">
        <f>_xlfn.IFNA(VLOOKUP(SPECIES!AG191,Sheet1!$B$9:$C$13,2,FALSE),0)*$I168</f>
        <v>#VALUE!</v>
      </c>
      <c r="Z168" s="8" t="e">
        <f>_xlfn.IFNA(VLOOKUP(SPECIES!AH191,Sheet1!$B$9:$C$13,2,FALSE),0)*$I168</f>
        <v>#VALUE!</v>
      </c>
      <c r="AA168" s="8" t="e">
        <f>_xlfn.IFNA(VLOOKUP(SPECIES!AI191,Sheet1!$B$9:$C$13,2,FALSE),0)*$I168</f>
        <v>#VALUE!</v>
      </c>
      <c r="AB168" s="8" t="e">
        <f>_xlfn.IFNA(VLOOKUP(SPECIES!AJ191,Sheet1!$B$9:$C$13,2,FALSE),0)*$I168</f>
        <v>#VALUE!</v>
      </c>
      <c r="AC168" s="8" t="e">
        <f>_xlfn.IFNA(VLOOKUP(SPECIES!AK191,Sheet1!$B$9:$C$13,2,FALSE),0)*$I168</f>
        <v>#VALUE!</v>
      </c>
      <c r="AD168" s="8" t="e">
        <f>_xlfn.IFNA(VLOOKUP(SPECIES!AL191,Sheet1!$B$9:$C$13,2,FALSE),0)*$I168</f>
        <v>#VALUE!</v>
      </c>
      <c r="AE168" s="8" t="e">
        <f>_xlfn.IFNA(VLOOKUP(SPECIES!AM191,Sheet1!$B$9:$C$13,2,FALSE),0)*$I168</f>
        <v>#VALUE!</v>
      </c>
      <c r="AF168" s="8" t="e">
        <f>_xlfn.IFNA(VLOOKUP(SPECIES!AN191,Sheet1!$B$9:$C$13,2,FALSE),0)*$I168</f>
        <v>#VALUE!</v>
      </c>
      <c r="AG168" s="8" t="e">
        <f>_xlfn.IFNA(VLOOKUP(SPECIES!AO191,Sheet1!$B$9:$C$13,2,FALSE),0)*$I168</f>
        <v>#VALUE!</v>
      </c>
      <c r="AH168" s="8" t="e">
        <f>_xlfn.IFNA(VLOOKUP(SPECIES!AP191,Sheet1!$B$9:$C$13,2,FALSE),0)*$I168</f>
        <v>#VALUE!</v>
      </c>
      <c r="AI168" s="8" t="e">
        <f>_xlfn.IFNA(VLOOKUP(SPECIES!AQ191,Sheet1!$B$9:$C$13,2,FALSE),0)*$I168</f>
        <v>#VALUE!</v>
      </c>
      <c r="AJ168" s="8" t="e">
        <f>_xlfn.IFNA(VLOOKUP(SPECIES!AR191,Sheet1!$B$9:$C$13,2,FALSE),0)*$I168</f>
        <v>#VALUE!</v>
      </c>
      <c r="AK168" s="8" t="e">
        <f>_xlfn.IFNA(VLOOKUP(SPECIES!AS191,Sheet1!$B$9:$C$13,2,FALSE),0)*$I168</f>
        <v>#VALUE!</v>
      </c>
      <c r="AL168" s="8" t="e">
        <f>_xlfn.IFNA(VLOOKUP(SPECIES!AT191,Sheet1!$B$9:$C$13,2,FALSE),0)*$I168</f>
        <v>#VALUE!</v>
      </c>
      <c r="AM168" s="8" t="e">
        <f>_xlfn.IFNA(VLOOKUP(SPECIES!AU191,Sheet1!$B$9:$C$13,2,FALSE),0)*$I168</f>
        <v>#VALUE!</v>
      </c>
      <c r="AN168" s="8" t="e">
        <f>_xlfn.IFNA(VLOOKUP(SPECIES!AV191,Sheet1!$B$9:$C$13,2,FALSE),0)*$I168</f>
        <v>#VALUE!</v>
      </c>
      <c r="AO168" s="8" t="e">
        <f>_xlfn.IFNA(VLOOKUP(SPECIES!AW191,Sheet1!$B$9:$C$13,2,FALSE),0)*$I168</f>
        <v>#VALUE!</v>
      </c>
      <c r="AP168" s="8" t="e">
        <f>_xlfn.IFNA(VLOOKUP(SPECIES!AX191,Sheet1!$B$9:$C$13,2,FALSE),0)*$I168</f>
        <v>#VALUE!</v>
      </c>
      <c r="AQ168" s="8" t="e">
        <f>_xlfn.IFNA(VLOOKUP(SPECIES!AY191,Sheet1!$B$9:$C$13,2,FALSE),0)*$I168</f>
        <v>#VALUE!</v>
      </c>
      <c r="AR168" s="8" t="e">
        <f>_xlfn.IFNA(VLOOKUP(SPECIES!AZ191,Sheet1!$B$9:$C$13,2,FALSE),0)*$I168</f>
        <v>#VALUE!</v>
      </c>
      <c r="AS168" s="8" t="e">
        <f>_xlfn.IFNA(VLOOKUP(SPECIES!BA191,Sheet1!$B$9:$C$13,2,FALSE),0)*$I168</f>
        <v>#VALUE!</v>
      </c>
      <c r="AT168" s="8" t="e">
        <f>_xlfn.IFNA(VLOOKUP(SPECIES!BB191,Sheet1!$B$9:$C$13,2,FALSE),0)*$I168</f>
        <v>#VALUE!</v>
      </c>
      <c r="AU168" s="8" t="e">
        <f>_xlfn.IFNA(VLOOKUP(SPECIES!BC191,Sheet1!$B$9:$C$13,2,FALSE),0)*$I168</f>
        <v>#VALUE!</v>
      </c>
      <c r="AV168" s="8" t="e">
        <f>_xlfn.IFNA(VLOOKUP(SPECIES!BD191,Sheet1!$B$9:$C$13,2,FALSE),0)*$I168</f>
        <v>#VALUE!</v>
      </c>
      <c r="AW168" s="8" t="e">
        <f>_xlfn.IFNA(VLOOKUP(SPECIES!BE191,Sheet1!$B$9:$C$13,2,FALSE),0)*$I168</f>
        <v>#VALUE!</v>
      </c>
      <c r="AX168" s="8" t="e">
        <f>_xlfn.IFNA(VLOOKUP(SPECIES!BF191,Sheet1!$B$9:$C$13,2,FALSE),0)*$I168</f>
        <v>#VALUE!</v>
      </c>
      <c r="AY168" s="8" t="e">
        <f>_xlfn.IFNA(VLOOKUP(SPECIES!BG191,Sheet1!$B$9:$C$13,2,FALSE),0)*$I168</f>
        <v>#VALUE!</v>
      </c>
      <c r="AZ168" s="8" t="e">
        <f>_xlfn.IFNA(VLOOKUP(SPECIES!BH191,Sheet1!$B$9:$C$13,2,FALSE),0)*$I168</f>
        <v>#VALUE!</v>
      </c>
      <c r="BA168" s="8" t="e">
        <f>_xlfn.IFNA(VLOOKUP(SPECIES!BI191,Sheet1!$B$9:$C$13,2,FALSE),0)*$I168</f>
        <v>#VALUE!</v>
      </c>
      <c r="BB168" s="8" t="e">
        <f>_xlfn.IFNA(VLOOKUP(SPECIES!BJ191,Sheet1!$B$9:$C$13,2,FALSE),0)*$I168</f>
        <v>#VALUE!</v>
      </c>
      <c r="BC168" s="8" t="e">
        <f>_xlfn.IFNA(VLOOKUP(SPECIES!BK191,Sheet1!$B$9:$C$13,2,FALSE),0)*$I168</f>
        <v>#VALUE!</v>
      </c>
      <c r="BD168" s="8" t="e">
        <f>_xlfn.IFNA(VLOOKUP(SPECIES!BL191,Sheet1!$B$9:$C$13,2,FALSE),0)*$I168</f>
        <v>#VALUE!</v>
      </c>
      <c r="BE168" s="8" t="e">
        <f>_xlfn.IFNA(VLOOKUP(SPECIES!BM191,Sheet1!$B$9:$C$13,2,FALSE),0)*$I168</f>
        <v>#VALUE!</v>
      </c>
      <c r="BF168" s="8" t="e">
        <f>_xlfn.IFNA(VLOOKUP(SPECIES!BN191,Sheet1!$B$9:$C$13,2,FALSE),0)*$I168</f>
        <v>#VALUE!</v>
      </c>
      <c r="BG168" s="89" t="e">
        <f>_xlfn.IFNA(VLOOKUP(SPECIES!BO191,Sheet1!$B$9:$C$13,2,FALSE),0)*$I168</f>
        <v>#VALUE!</v>
      </c>
    </row>
    <row r="169" spans="8:59">
      <c r="H169" s="130"/>
      <c r="I169" s="89" t="str">
        <f>IF(SPECIES!C192="x",9,IF(SPECIES!D192="x",3,IF(SPECIES!E192="x",1,"")))</f>
        <v/>
      </c>
      <c r="J169" s="88" t="e">
        <f>_xlfn.IFNA(VLOOKUP(SPECIES!R192,Sheet1!$B$9:$C$13,2,FALSE),0)*$I169</f>
        <v>#VALUE!</v>
      </c>
      <c r="K169" s="8" t="e">
        <f>_xlfn.IFNA(VLOOKUP(SPECIES!S192,Sheet1!$B$9:$C$13,2,FALSE),0)*$I169</f>
        <v>#VALUE!</v>
      </c>
      <c r="L169" s="8" t="e">
        <f>_xlfn.IFNA(VLOOKUP(SPECIES!T192,Sheet1!$B$9:$C$13,2,FALSE),0)*$I169</f>
        <v>#VALUE!</v>
      </c>
      <c r="M169" s="8" t="e">
        <f>_xlfn.IFNA(VLOOKUP(SPECIES!U192,Sheet1!$B$9:$C$13,2,FALSE),0)*$I169</f>
        <v>#VALUE!</v>
      </c>
      <c r="N169" s="8" t="e">
        <f>_xlfn.IFNA(VLOOKUP(SPECIES!V192,Sheet1!$B$9:$C$13,2,FALSE),0)*$I169</f>
        <v>#VALUE!</v>
      </c>
      <c r="O169" s="8" t="e">
        <f>_xlfn.IFNA(VLOOKUP(SPECIES!W192,Sheet1!$B$9:$C$13,2,FALSE),0)*$I169</f>
        <v>#VALUE!</v>
      </c>
      <c r="P169" s="8" t="e">
        <f>_xlfn.IFNA(VLOOKUP(SPECIES!X192,Sheet1!$B$9:$C$13,2,FALSE),0)*$I169</f>
        <v>#VALUE!</v>
      </c>
      <c r="Q169" s="8" t="e">
        <f>_xlfn.IFNA(VLOOKUP(SPECIES!Y192,Sheet1!$B$9:$C$13,2,FALSE),0)*$I169</f>
        <v>#VALUE!</v>
      </c>
      <c r="R169" s="8" t="e">
        <f>_xlfn.IFNA(VLOOKUP(SPECIES!Z192,Sheet1!$B$9:$C$13,2,FALSE),0)*$I169</f>
        <v>#VALUE!</v>
      </c>
      <c r="S169" s="8" t="e">
        <f>_xlfn.IFNA(VLOOKUP(SPECIES!AA192,Sheet1!$B$9:$C$13,2,FALSE),0)*$I169</f>
        <v>#VALUE!</v>
      </c>
      <c r="T169" s="8" t="e">
        <f>_xlfn.IFNA(VLOOKUP(SPECIES!AB192,Sheet1!$B$9:$C$13,2,FALSE),0)*$I169</f>
        <v>#VALUE!</v>
      </c>
      <c r="U169" s="8" t="e">
        <f>_xlfn.IFNA(VLOOKUP(SPECIES!AC192,Sheet1!$B$9:$C$13,2,FALSE),0)*$I169</f>
        <v>#VALUE!</v>
      </c>
      <c r="V169" s="8" t="e">
        <f>_xlfn.IFNA(VLOOKUP(SPECIES!AD192,Sheet1!$B$9:$C$13,2,FALSE),0)*$I169</f>
        <v>#VALUE!</v>
      </c>
      <c r="W169" s="8" t="e">
        <f>_xlfn.IFNA(VLOOKUP(SPECIES!AE192,Sheet1!$B$9:$C$13,2,FALSE),0)*$I169</f>
        <v>#VALUE!</v>
      </c>
      <c r="X169" s="8" t="e">
        <f>_xlfn.IFNA(VLOOKUP(SPECIES!AF192,Sheet1!$B$9:$C$13,2,FALSE),0)*$I169</f>
        <v>#VALUE!</v>
      </c>
      <c r="Y169" s="8" t="e">
        <f>_xlfn.IFNA(VLOOKUP(SPECIES!AG192,Sheet1!$B$9:$C$13,2,FALSE),0)*$I169</f>
        <v>#VALUE!</v>
      </c>
      <c r="Z169" s="8" t="e">
        <f>_xlfn.IFNA(VLOOKUP(SPECIES!AH192,Sheet1!$B$9:$C$13,2,FALSE),0)*$I169</f>
        <v>#VALUE!</v>
      </c>
      <c r="AA169" s="8" t="e">
        <f>_xlfn.IFNA(VLOOKUP(SPECIES!AI192,Sheet1!$B$9:$C$13,2,FALSE),0)*$I169</f>
        <v>#VALUE!</v>
      </c>
      <c r="AB169" s="8" t="e">
        <f>_xlfn.IFNA(VLOOKUP(SPECIES!AJ192,Sheet1!$B$9:$C$13,2,FALSE),0)*$I169</f>
        <v>#VALUE!</v>
      </c>
      <c r="AC169" s="8" t="e">
        <f>_xlfn.IFNA(VLOOKUP(SPECIES!AK192,Sheet1!$B$9:$C$13,2,FALSE),0)*$I169</f>
        <v>#VALUE!</v>
      </c>
      <c r="AD169" s="8" t="e">
        <f>_xlfn.IFNA(VLOOKUP(SPECIES!AL192,Sheet1!$B$9:$C$13,2,FALSE),0)*$I169</f>
        <v>#VALUE!</v>
      </c>
      <c r="AE169" s="8" t="e">
        <f>_xlfn.IFNA(VLOOKUP(SPECIES!AM192,Sheet1!$B$9:$C$13,2,FALSE),0)*$I169</f>
        <v>#VALUE!</v>
      </c>
      <c r="AF169" s="8" t="e">
        <f>_xlfn.IFNA(VLOOKUP(SPECIES!AN192,Sheet1!$B$9:$C$13,2,FALSE),0)*$I169</f>
        <v>#VALUE!</v>
      </c>
      <c r="AG169" s="8" t="e">
        <f>_xlfn.IFNA(VLOOKUP(SPECIES!AO192,Sheet1!$B$9:$C$13,2,FALSE),0)*$I169</f>
        <v>#VALUE!</v>
      </c>
      <c r="AH169" s="8" t="e">
        <f>_xlfn.IFNA(VLOOKUP(SPECIES!AP192,Sheet1!$B$9:$C$13,2,FALSE),0)*$I169</f>
        <v>#VALUE!</v>
      </c>
      <c r="AI169" s="8" t="e">
        <f>_xlfn.IFNA(VLOOKUP(SPECIES!AQ192,Sheet1!$B$9:$C$13,2,FALSE),0)*$I169</f>
        <v>#VALUE!</v>
      </c>
      <c r="AJ169" s="8" t="e">
        <f>_xlfn.IFNA(VLOOKUP(SPECIES!AR192,Sheet1!$B$9:$C$13,2,FALSE),0)*$I169</f>
        <v>#VALUE!</v>
      </c>
      <c r="AK169" s="8" t="e">
        <f>_xlfn.IFNA(VLOOKUP(SPECIES!AS192,Sheet1!$B$9:$C$13,2,FALSE),0)*$I169</f>
        <v>#VALUE!</v>
      </c>
      <c r="AL169" s="8" t="e">
        <f>_xlfn.IFNA(VLOOKUP(SPECIES!AT192,Sheet1!$B$9:$C$13,2,FALSE),0)*$I169</f>
        <v>#VALUE!</v>
      </c>
      <c r="AM169" s="8" t="e">
        <f>_xlfn.IFNA(VLOOKUP(SPECIES!AU192,Sheet1!$B$9:$C$13,2,FALSE),0)*$I169</f>
        <v>#VALUE!</v>
      </c>
      <c r="AN169" s="8" t="e">
        <f>_xlfn.IFNA(VLOOKUP(SPECIES!AV192,Sheet1!$B$9:$C$13,2,FALSE),0)*$I169</f>
        <v>#VALUE!</v>
      </c>
      <c r="AO169" s="8" t="e">
        <f>_xlfn.IFNA(VLOOKUP(SPECIES!AW192,Sheet1!$B$9:$C$13,2,FALSE),0)*$I169</f>
        <v>#VALUE!</v>
      </c>
      <c r="AP169" s="8" t="e">
        <f>_xlfn.IFNA(VLOOKUP(SPECIES!AX192,Sheet1!$B$9:$C$13,2,FALSE),0)*$I169</f>
        <v>#VALUE!</v>
      </c>
      <c r="AQ169" s="8" t="e">
        <f>_xlfn.IFNA(VLOOKUP(SPECIES!AY192,Sheet1!$B$9:$C$13,2,FALSE),0)*$I169</f>
        <v>#VALUE!</v>
      </c>
      <c r="AR169" s="8" t="e">
        <f>_xlfn.IFNA(VLOOKUP(SPECIES!AZ192,Sheet1!$B$9:$C$13,2,FALSE),0)*$I169</f>
        <v>#VALUE!</v>
      </c>
      <c r="AS169" s="8" t="e">
        <f>_xlfn.IFNA(VLOOKUP(SPECIES!BA192,Sheet1!$B$9:$C$13,2,FALSE),0)*$I169</f>
        <v>#VALUE!</v>
      </c>
      <c r="AT169" s="8" t="e">
        <f>_xlfn.IFNA(VLOOKUP(SPECIES!BB192,Sheet1!$B$9:$C$13,2,FALSE),0)*$I169</f>
        <v>#VALUE!</v>
      </c>
      <c r="AU169" s="8" t="e">
        <f>_xlfn.IFNA(VLOOKUP(SPECIES!BC192,Sheet1!$B$9:$C$13,2,FALSE),0)*$I169</f>
        <v>#VALUE!</v>
      </c>
      <c r="AV169" s="8" t="e">
        <f>_xlfn.IFNA(VLOOKUP(SPECIES!BD192,Sheet1!$B$9:$C$13,2,FALSE),0)*$I169</f>
        <v>#VALUE!</v>
      </c>
      <c r="AW169" s="8" t="e">
        <f>_xlfn.IFNA(VLOOKUP(SPECIES!BE192,Sheet1!$B$9:$C$13,2,FALSE),0)*$I169</f>
        <v>#VALUE!</v>
      </c>
      <c r="AX169" s="8" t="e">
        <f>_xlfn.IFNA(VLOOKUP(SPECIES!BF192,Sheet1!$B$9:$C$13,2,FALSE),0)*$I169</f>
        <v>#VALUE!</v>
      </c>
      <c r="AY169" s="8" t="e">
        <f>_xlfn.IFNA(VLOOKUP(SPECIES!BG192,Sheet1!$B$9:$C$13,2,FALSE),0)*$I169</f>
        <v>#VALUE!</v>
      </c>
      <c r="AZ169" s="8" t="e">
        <f>_xlfn.IFNA(VLOOKUP(SPECIES!BH192,Sheet1!$B$9:$C$13,2,FALSE),0)*$I169</f>
        <v>#VALUE!</v>
      </c>
      <c r="BA169" s="8" t="e">
        <f>_xlfn.IFNA(VLOOKUP(SPECIES!BI192,Sheet1!$B$9:$C$13,2,FALSE),0)*$I169</f>
        <v>#VALUE!</v>
      </c>
      <c r="BB169" s="8" t="e">
        <f>_xlfn.IFNA(VLOOKUP(SPECIES!BJ192,Sheet1!$B$9:$C$13,2,FALSE),0)*$I169</f>
        <v>#VALUE!</v>
      </c>
      <c r="BC169" s="8" t="e">
        <f>_xlfn.IFNA(VLOOKUP(SPECIES!BK192,Sheet1!$B$9:$C$13,2,FALSE),0)*$I169</f>
        <v>#VALUE!</v>
      </c>
      <c r="BD169" s="8" t="e">
        <f>_xlfn.IFNA(VLOOKUP(SPECIES!BL192,Sheet1!$B$9:$C$13,2,FALSE),0)*$I169</f>
        <v>#VALUE!</v>
      </c>
      <c r="BE169" s="8" t="e">
        <f>_xlfn.IFNA(VLOOKUP(SPECIES!BM192,Sheet1!$B$9:$C$13,2,FALSE),0)*$I169</f>
        <v>#VALUE!</v>
      </c>
      <c r="BF169" s="8" t="e">
        <f>_xlfn.IFNA(VLOOKUP(SPECIES!BN192,Sheet1!$B$9:$C$13,2,FALSE),0)*$I169</f>
        <v>#VALUE!</v>
      </c>
      <c r="BG169" s="89" t="e">
        <f>_xlfn.IFNA(VLOOKUP(SPECIES!BO192,Sheet1!$B$9:$C$13,2,FALSE),0)*$I169</f>
        <v>#VALUE!</v>
      </c>
    </row>
    <row r="170" spans="8:59">
      <c r="H170" s="130"/>
      <c r="I170" s="89" t="str">
        <f>IF(SPECIES!C193="x",9,IF(SPECIES!D193="x",3,IF(SPECIES!E193="x",1,"")))</f>
        <v/>
      </c>
      <c r="J170" s="88" t="e">
        <f>_xlfn.IFNA(VLOOKUP(SPECIES!R193,Sheet1!$B$9:$C$13,2,FALSE),0)*$I170</f>
        <v>#VALUE!</v>
      </c>
      <c r="K170" s="8" t="e">
        <f>_xlfn.IFNA(VLOOKUP(SPECIES!S193,Sheet1!$B$9:$C$13,2,FALSE),0)*$I170</f>
        <v>#VALUE!</v>
      </c>
      <c r="L170" s="8" t="e">
        <f>_xlfn.IFNA(VLOOKUP(SPECIES!T193,Sheet1!$B$9:$C$13,2,FALSE),0)*$I170</f>
        <v>#VALUE!</v>
      </c>
      <c r="M170" s="8" t="e">
        <f>_xlfn.IFNA(VLOOKUP(SPECIES!U193,Sheet1!$B$9:$C$13,2,FALSE),0)*$I170</f>
        <v>#VALUE!</v>
      </c>
      <c r="N170" s="8" t="e">
        <f>_xlfn.IFNA(VLOOKUP(SPECIES!V193,Sheet1!$B$9:$C$13,2,FALSE),0)*$I170</f>
        <v>#VALUE!</v>
      </c>
      <c r="O170" s="8" t="e">
        <f>_xlfn.IFNA(VLOOKUP(SPECIES!W193,Sheet1!$B$9:$C$13,2,FALSE),0)*$I170</f>
        <v>#VALUE!</v>
      </c>
      <c r="P170" s="8" t="e">
        <f>_xlfn.IFNA(VLOOKUP(SPECIES!X193,Sheet1!$B$9:$C$13,2,FALSE),0)*$I170</f>
        <v>#VALUE!</v>
      </c>
      <c r="Q170" s="8" t="e">
        <f>_xlfn.IFNA(VLOOKUP(SPECIES!Y193,Sheet1!$B$9:$C$13,2,FALSE),0)*$I170</f>
        <v>#VALUE!</v>
      </c>
      <c r="R170" s="8" t="e">
        <f>_xlfn.IFNA(VLOOKUP(SPECIES!Z193,Sheet1!$B$9:$C$13,2,FALSE),0)*$I170</f>
        <v>#VALUE!</v>
      </c>
      <c r="S170" s="8" t="e">
        <f>_xlfn.IFNA(VLOOKUP(SPECIES!AA193,Sheet1!$B$9:$C$13,2,FALSE),0)*$I170</f>
        <v>#VALUE!</v>
      </c>
      <c r="T170" s="8" t="e">
        <f>_xlfn.IFNA(VLOOKUP(SPECIES!AB193,Sheet1!$B$9:$C$13,2,FALSE),0)*$I170</f>
        <v>#VALUE!</v>
      </c>
      <c r="U170" s="8" t="e">
        <f>_xlfn.IFNA(VLOOKUP(SPECIES!AC193,Sheet1!$B$9:$C$13,2,FALSE),0)*$I170</f>
        <v>#VALUE!</v>
      </c>
      <c r="V170" s="8" t="e">
        <f>_xlfn.IFNA(VLOOKUP(SPECIES!AD193,Sheet1!$B$9:$C$13,2,FALSE),0)*$I170</f>
        <v>#VALUE!</v>
      </c>
      <c r="W170" s="8" t="e">
        <f>_xlfn.IFNA(VLOOKUP(SPECIES!AE193,Sheet1!$B$9:$C$13,2,FALSE),0)*$I170</f>
        <v>#VALUE!</v>
      </c>
      <c r="X170" s="8" t="e">
        <f>_xlfn.IFNA(VLOOKUP(SPECIES!AF193,Sheet1!$B$9:$C$13,2,FALSE),0)*$I170</f>
        <v>#VALUE!</v>
      </c>
      <c r="Y170" s="8" t="e">
        <f>_xlfn.IFNA(VLOOKUP(SPECIES!AG193,Sheet1!$B$9:$C$13,2,FALSE),0)*$I170</f>
        <v>#VALUE!</v>
      </c>
      <c r="Z170" s="8" t="e">
        <f>_xlfn.IFNA(VLOOKUP(SPECIES!AH193,Sheet1!$B$9:$C$13,2,FALSE),0)*$I170</f>
        <v>#VALUE!</v>
      </c>
      <c r="AA170" s="8" t="e">
        <f>_xlfn.IFNA(VLOOKUP(SPECIES!AI193,Sheet1!$B$9:$C$13,2,FALSE),0)*$I170</f>
        <v>#VALUE!</v>
      </c>
      <c r="AB170" s="8" t="e">
        <f>_xlfn.IFNA(VLOOKUP(SPECIES!AJ193,Sheet1!$B$9:$C$13,2,FALSE),0)*$I170</f>
        <v>#VALUE!</v>
      </c>
      <c r="AC170" s="8" t="e">
        <f>_xlfn.IFNA(VLOOKUP(SPECIES!AK193,Sheet1!$B$9:$C$13,2,FALSE),0)*$I170</f>
        <v>#VALUE!</v>
      </c>
      <c r="AD170" s="8" t="e">
        <f>_xlfn.IFNA(VLOOKUP(SPECIES!AL193,Sheet1!$B$9:$C$13,2,FALSE),0)*$I170</f>
        <v>#VALUE!</v>
      </c>
      <c r="AE170" s="8" t="e">
        <f>_xlfn.IFNA(VLOOKUP(SPECIES!AM193,Sheet1!$B$9:$C$13,2,FALSE),0)*$I170</f>
        <v>#VALUE!</v>
      </c>
      <c r="AF170" s="8" t="e">
        <f>_xlfn.IFNA(VLOOKUP(SPECIES!AN193,Sheet1!$B$9:$C$13,2,FALSE),0)*$I170</f>
        <v>#VALUE!</v>
      </c>
      <c r="AG170" s="8" t="e">
        <f>_xlfn.IFNA(VLOOKUP(SPECIES!AO193,Sheet1!$B$9:$C$13,2,FALSE),0)*$I170</f>
        <v>#VALUE!</v>
      </c>
      <c r="AH170" s="8" t="e">
        <f>_xlfn.IFNA(VLOOKUP(SPECIES!AP193,Sheet1!$B$9:$C$13,2,FALSE),0)*$I170</f>
        <v>#VALUE!</v>
      </c>
      <c r="AI170" s="8" t="e">
        <f>_xlfn.IFNA(VLOOKUP(SPECIES!AQ193,Sheet1!$B$9:$C$13,2,FALSE),0)*$I170</f>
        <v>#VALUE!</v>
      </c>
      <c r="AJ170" s="8" t="e">
        <f>_xlfn.IFNA(VLOOKUP(SPECIES!AR193,Sheet1!$B$9:$C$13,2,FALSE),0)*$I170</f>
        <v>#VALUE!</v>
      </c>
      <c r="AK170" s="8" t="e">
        <f>_xlfn.IFNA(VLOOKUP(SPECIES!AS193,Sheet1!$B$9:$C$13,2,FALSE),0)*$I170</f>
        <v>#VALUE!</v>
      </c>
      <c r="AL170" s="8" t="e">
        <f>_xlfn.IFNA(VLOOKUP(SPECIES!AT193,Sheet1!$B$9:$C$13,2,FALSE),0)*$I170</f>
        <v>#VALUE!</v>
      </c>
      <c r="AM170" s="8" t="e">
        <f>_xlfn.IFNA(VLOOKUP(SPECIES!AU193,Sheet1!$B$9:$C$13,2,FALSE),0)*$I170</f>
        <v>#VALUE!</v>
      </c>
      <c r="AN170" s="8" t="e">
        <f>_xlfn.IFNA(VLOOKUP(SPECIES!AV193,Sheet1!$B$9:$C$13,2,FALSE),0)*$I170</f>
        <v>#VALUE!</v>
      </c>
      <c r="AO170" s="8" t="e">
        <f>_xlfn.IFNA(VLOOKUP(SPECIES!AW193,Sheet1!$B$9:$C$13,2,FALSE),0)*$I170</f>
        <v>#VALUE!</v>
      </c>
      <c r="AP170" s="8" t="e">
        <f>_xlfn.IFNA(VLOOKUP(SPECIES!AX193,Sheet1!$B$9:$C$13,2,FALSE),0)*$I170</f>
        <v>#VALUE!</v>
      </c>
      <c r="AQ170" s="8" t="e">
        <f>_xlfn.IFNA(VLOOKUP(SPECIES!AY193,Sheet1!$B$9:$C$13,2,FALSE),0)*$I170</f>
        <v>#VALUE!</v>
      </c>
      <c r="AR170" s="8" t="e">
        <f>_xlfn.IFNA(VLOOKUP(SPECIES!AZ193,Sheet1!$B$9:$C$13,2,FALSE),0)*$I170</f>
        <v>#VALUE!</v>
      </c>
      <c r="AS170" s="8" t="e">
        <f>_xlfn.IFNA(VLOOKUP(SPECIES!BA193,Sheet1!$B$9:$C$13,2,FALSE),0)*$I170</f>
        <v>#VALUE!</v>
      </c>
      <c r="AT170" s="8" t="e">
        <f>_xlfn.IFNA(VLOOKUP(SPECIES!BB193,Sheet1!$B$9:$C$13,2,FALSE),0)*$I170</f>
        <v>#VALUE!</v>
      </c>
      <c r="AU170" s="8" t="e">
        <f>_xlfn.IFNA(VLOOKUP(SPECIES!BC193,Sheet1!$B$9:$C$13,2,FALSE),0)*$I170</f>
        <v>#VALUE!</v>
      </c>
      <c r="AV170" s="8" t="e">
        <f>_xlfn.IFNA(VLOOKUP(SPECIES!BD193,Sheet1!$B$9:$C$13,2,FALSE),0)*$I170</f>
        <v>#VALUE!</v>
      </c>
      <c r="AW170" s="8" t="e">
        <f>_xlfn.IFNA(VLOOKUP(SPECIES!BE193,Sheet1!$B$9:$C$13,2,FALSE),0)*$I170</f>
        <v>#VALUE!</v>
      </c>
      <c r="AX170" s="8" t="e">
        <f>_xlfn.IFNA(VLOOKUP(SPECIES!BF193,Sheet1!$B$9:$C$13,2,FALSE),0)*$I170</f>
        <v>#VALUE!</v>
      </c>
      <c r="AY170" s="8" t="e">
        <f>_xlfn.IFNA(VLOOKUP(SPECIES!BG193,Sheet1!$B$9:$C$13,2,FALSE),0)*$I170</f>
        <v>#VALUE!</v>
      </c>
      <c r="AZ170" s="8" t="e">
        <f>_xlfn.IFNA(VLOOKUP(SPECIES!BH193,Sheet1!$B$9:$C$13,2,FALSE),0)*$I170</f>
        <v>#VALUE!</v>
      </c>
      <c r="BA170" s="8" t="e">
        <f>_xlfn.IFNA(VLOOKUP(SPECIES!BI193,Sheet1!$B$9:$C$13,2,FALSE),0)*$I170</f>
        <v>#VALUE!</v>
      </c>
      <c r="BB170" s="8" t="e">
        <f>_xlfn.IFNA(VLOOKUP(SPECIES!BJ193,Sheet1!$B$9:$C$13,2,FALSE),0)*$I170</f>
        <v>#VALUE!</v>
      </c>
      <c r="BC170" s="8" t="e">
        <f>_xlfn.IFNA(VLOOKUP(SPECIES!BK193,Sheet1!$B$9:$C$13,2,FALSE),0)*$I170</f>
        <v>#VALUE!</v>
      </c>
      <c r="BD170" s="8" t="e">
        <f>_xlfn.IFNA(VLOOKUP(SPECIES!BL193,Sheet1!$B$9:$C$13,2,FALSE),0)*$I170</f>
        <v>#VALUE!</v>
      </c>
      <c r="BE170" s="8" t="e">
        <f>_xlfn.IFNA(VLOOKUP(SPECIES!BM193,Sheet1!$B$9:$C$13,2,FALSE),0)*$I170</f>
        <v>#VALUE!</v>
      </c>
      <c r="BF170" s="8" t="e">
        <f>_xlfn.IFNA(VLOOKUP(SPECIES!BN193,Sheet1!$B$9:$C$13,2,FALSE),0)*$I170</f>
        <v>#VALUE!</v>
      </c>
      <c r="BG170" s="89" t="e">
        <f>_xlfn.IFNA(VLOOKUP(SPECIES!BO193,Sheet1!$B$9:$C$13,2,FALSE),0)*$I170</f>
        <v>#VALUE!</v>
      </c>
    </row>
    <row r="171" spans="8:59">
      <c r="H171" s="130"/>
      <c r="I171" s="89" t="str">
        <f>IF(SPECIES!C194="x",9,IF(SPECIES!D194="x",3,IF(SPECIES!E194="x",1,"")))</f>
        <v/>
      </c>
      <c r="J171" s="88" t="e">
        <f>_xlfn.IFNA(VLOOKUP(SPECIES!R194,Sheet1!$B$9:$C$13,2,FALSE),0)*$I171</f>
        <v>#VALUE!</v>
      </c>
      <c r="K171" s="8" t="e">
        <f>_xlfn.IFNA(VLOOKUP(SPECIES!S194,Sheet1!$B$9:$C$13,2,FALSE),0)*$I171</f>
        <v>#VALUE!</v>
      </c>
      <c r="L171" s="8" t="e">
        <f>_xlfn.IFNA(VLOOKUP(SPECIES!T194,Sheet1!$B$9:$C$13,2,FALSE),0)*$I171</f>
        <v>#VALUE!</v>
      </c>
      <c r="M171" s="8" t="e">
        <f>_xlfn.IFNA(VLOOKUP(SPECIES!U194,Sheet1!$B$9:$C$13,2,FALSE),0)*$I171</f>
        <v>#VALUE!</v>
      </c>
      <c r="N171" s="8" t="e">
        <f>_xlfn.IFNA(VLOOKUP(SPECIES!V194,Sheet1!$B$9:$C$13,2,FALSE),0)*$I171</f>
        <v>#VALUE!</v>
      </c>
      <c r="O171" s="8" t="e">
        <f>_xlfn.IFNA(VLOOKUP(SPECIES!W194,Sheet1!$B$9:$C$13,2,FALSE),0)*$I171</f>
        <v>#VALUE!</v>
      </c>
      <c r="P171" s="8" t="e">
        <f>_xlfn.IFNA(VLOOKUP(SPECIES!X194,Sheet1!$B$9:$C$13,2,FALSE),0)*$I171</f>
        <v>#VALUE!</v>
      </c>
      <c r="Q171" s="8" t="e">
        <f>_xlfn.IFNA(VLOOKUP(SPECIES!Y194,Sheet1!$B$9:$C$13,2,FALSE),0)*$I171</f>
        <v>#VALUE!</v>
      </c>
      <c r="R171" s="8" t="e">
        <f>_xlfn.IFNA(VLOOKUP(SPECIES!Z194,Sheet1!$B$9:$C$13,2,FALSE),0)*$I171</f>
        <v>#VALUE!</v>
      </c>
      <c r="S171" s="8" t="e">
        <f>_xlfn.IFNA(VLOOKUP(SPECIES!AA194,Sheet1!$B$9:$C$13,2,FALSE),0)*$I171</f>
        <v>#VALUE!</v>
      </c>
      <c r="T171" s="8" t="e">
        <f>_xlfn.IFNA(VLOOKUP(SPECIES!AB194,Sheet1!$B$9:$C$13,2,FALSE),0)*$I171</f>
        <v>#VALUE!</v>
      </c>
      <c r="U171" s="8" t="e">
        <f>_xlfn.IFNA(VLOOKUP(SPECIES!AC194,Sheet1!$B$9:$C$13,2,FALSE),0)*$I171</f>
        <v>#VALUE!</v>
      </c>
      <c r="V171" s="8" t="e">
        <f>_xlfn.IFNA(VLOOKUP(SPECIES!AD194,Sheet1!$B$9:$C$13,2,FALSE),0)*$I171</f>
        <v>#VALUE!</v>
      </c>
      <c r="W171" s="8" t="e">
        <f>_xlfn.IFNA(VLOOKUP(SPECIES!AE194,Sheet1!$B$9:$C$13,2,FALSE),0)*$I171</f>
        <v>#VALUE!</v>
      </c>
      <c r="X171" s="8" t="e">
        <f>_xlfn.IFNA(VLOOKUP(SPECIES!AF194,Sheet1!$B$9:$C$13,2,FALSE),0)*$I171</f>
        <v>#VALUE!</v>
      </c>
      <c r="Y171" s="8" t="e">
        <f>_xlfn.IFNA(VLOOKUP(SPECIES!AG194,Sheet1!$B$9:$C$13,2,FALSE),0)*$I171</f>
        <v>#VALUE!</v>
      </c>
      <c r="Z171" s="8" t="e">
        <f>_xlfn.IFNA(VLOOKUP(SPECIES!AH194,Sheet1!$B$9:$C$13,2,FALSE),0)*$I171</f>
        <v>#VALUE!</v>
      </c>
      <c r="AA171" s="8" t="e">
        <f>_xlfn.IFNA(VLOOKUP(SPECIES!AI194,Sheet1!$B$9:$C$13,2,FALSE),0)*$I171</f>
        <v>#VALUE!</v>
      </c>
      <c r="AB171" s="8" t="e">
        <f>_xlfn.IFNA(VLOOKUP(SPECIES!AJ194,Sheet1!$B$9:$C$13,2,FALSE),0)*$I171</f>
        <v>#VALUE!</v>
      </c>
      <c r="AC171" s="8" t="e">
        <f>_xlfn.IFNA(VLOOKUP(SPECIES!AK194,Sheet1!$B$9:$C$13,2,FALSE),0)*$I171</f>
        <v>#VALUE!</v>
      </c>
      <c r="AD171" s="8" t="e">
        <f>_xlfn.IFNA(VLOOKUP(SPECIES!AL194,Sheet1!$B$9:$C$13,2,FALSE),0)*$I171</f>
        <v>#VALUE!</v>
      </c>
      <c r="AE171" s="8" t="e">
        <f>_xlfn.IFNA(VLOOKUP(SPECIES!AM194,Sheet1!$B$9:$C$13,2,FALSE),0)*$I171</f>
        <v>#VALUE!</v>
      </c>
      <c r="AF171" s="8" t="e">
        <f>_xlfn.IFNA(VLOOKUP(SPECIES!AN194,Sheet1!$B$9:$C$13,2,FALSE),0)*$I171</f>
        <v>#VALUE!</v>
      </c>
      <c r="AG171" s="8" t="e">
        <f>_xlfn.IFNA(VLOOKUP(SPECIES!AO194,Sheet1!$B$9:$C$13,2,FALSE),0)*$I171</f>
        <v>#VALUE!</v>
      </c>
      <c r="AH171" s="8" t="e">
        <f>_xlfn.IFNA(VLOOKUP(SPECIES!AP194,Sheet1!$B$9:$C$13,2,FALSE),0)*$I171</f>
        <v>#VALUE!</v>
      </c>
      <c r="AI171" s="8" t="e">
        <f>_xlfn.IFNA(VLOOKUP(SPECIES!AQ194,Sheet1!$B$9:$C$13,2,FALSE),0)*$I171</f>
        <v>#VALUE!</v>
      </c>
      <c r="AJ171" s="8" t="e">
        <f>_xlfn.IFNA(VLOOKUP(SPECIES!AR194,Sheet1!$B$9:$C$13,2,FALSE),0)*$I171</f>
        <v>#VALUE!</v>
      </c>
      <c r="AK171" s="8" t="e">
        <f>_xlfn.IFNA(VLOOKUP(SPECIES!AS194,Sheet1!$B$9:$C$13,2,FALSE),0)*$I171</f>
        <v>#VALUE!</v>
      </c>
      <c r="AL171" s="8" t="e">
        <f>_xlfn.IFNA(VLOOKUP(SPECIES!AT194,Sheet1!$B$9:$C$13,2,FALSE),0)*$I171</f>
        <v>#VALUE!</v>
      </c>
      <c r="AM171" s="8" t="e">
        <f>_xlfn.IFNA(VLOOKUP(SPECIES!AU194,Sheet1!$B$9:$C$13,2,FALSE),0)*$I171</f>
        <v>#VALUE!</v>
      </c>
      <c r="AN171" s="8" t="e">
        <f>_xlfn.IFNA(VLOOKUP(SPECIES!AV194,Sheet1!$B$9:$C$13,2,FALSE),0)*$I171</f>
        <v>#VALUE!</v>
      </c>
      <c r="AO171" s="8" t="e">
        <f>_xlfn.IFNA(VLOOKUP(SPECIES!AW194,Sheet1!$B$9:$C$13,2,FALSE),0)*$I171</f>
        <v>#VALUE!</v>
      </c>
      <c r="AP171" s="8" t="e">
        <f>_xlfn.IFNA(VLOOKUP(SPECIES!AX194,Sheet1!$B$9:$C$13,2,FALSE),0)*$I171</f>
        <v>#VALUE!</v>
      </c>
      <c r="AQ171" s="8" t="e">
        <f>_xlfn.IFNA(VLOOKUP(SPECIES!AY194,Sheet1!$B$9:$C$13,2,FALSE),0)*$I171</f>
        <v>#VALUE!</v>
      </c>
      <c r="AR171" s="8" t="e">
        <f>_xlfn.IFNA(VLOOKUP(SPECIES!AZ194,Sheet1!$B$9:$C$13,2,FALSE),0)*$I171</f>
        <v>#VALUE!</v>
      </c>
      <c r="AS171" s="8" t="e">
        <f>_xlfn.IFNA(VLOOKUP(SPECIES!BA194,Sheet1!$B$9:$C$13,2,FALSE),0)*$I171</f>
        <v>#VALUE!</v>
      </c>
      <c r="AT171" s="8" t="e">
        <f>_xlfn.IFNA(VLOOKUP(SPECIES!BB194,Sheet1!$B$9:$C$13,2,FALSE),0)*$I171</f>
        <v>#VALUE!</v>
      </c>
      <c r="AU171" s="8" t="e">
        <f>_xlfn.IFNA(VLOOKUP(SPECIES!BC194,Sheet1!$B$9:$C$13,2,FALSE),0)*$I171</f>
        <v>#VALUE!</v>
      </c>
      <c r="AV171" s="8" t="e">
        <f>_xlfn.IFNA(VLOOKUP(SPECIES!BD194,Sheet1!$B$9:$C$13,2,FALSE),0)*$I171</f>
        <v>#VALUE!</v>
      </c>
      <c r="AW171" s="8" t="e">
        <f>_xlfn.IFNA(VLOOKUP(SPECIES!BE194,Sheet1!$B$9:$C$13,2,FALSE),0)*$I171</f>
        <v>#VALUE!</v>
      </c>
      <c r="AX171" s="8" t="e">
        <f>_xlfn.IFNA(VLOOKUP(SPECIES!BF194,Sheet1!$B$9:$C$13,2,FALSE),0)*$I171</f>
        <v>#VALUE!</v>
      </c>
      <c r="AY171" s="8" t="e">
        <f>_xlfn.IFNA(VLOOKUP(SPECIES!BG194,Sheet1!$B$9:$C$13,2,FALSE),0)*$I171</f>
        <v>#VALUE!</v>
      </c>
      <c r="AZ171" s="8" t="e">
        <f>_xlfn.IFNA(VLOOKUP(SPECIES!BH194,Sheet1!$B$9:$C$13,2,FALSE),0)*$I171</f>
        <v>#VALUE!</v>
      </c>
      <c r="BA171" s="8" t="e">
        <f>_xlfn.IFNA(VLOOKUP(SPECIES!BI194,Sheet1!$B$9:$C$13,2,FALSE),0)*$I171</f>
        <v>#VALUE!</v>
      </c>
      <c r="BB171" s="8" t="e">
        <f>_xlfn.IFNA(VLOOKUP(SPECIES!BJ194,Sheet1!$B$9:$C$13,2,FALSE),0)*$I171</f>
        <v>#VALUE!</v>
      </c>
      <c r="BC171" s="8" t="e">
        <f>_xlfn.IFNA(VLOOKUP(SPECIES!BK194,Sheet1!$B$9:$C$13,2,FALSE),0)*$I171</f>
        <v>#VALUE!</v>
      </c>
      <c r="BD171" s="8" t="e">
        <f>_xlfn.IFNA(VLOOKUP(SPECIES!BL194,Sheet1!$B$9:$C$13,2,FALSE),0)*$I171</f>
        <v>#VALUE!</v>
      </c>
      <c r="BE171" s="8" t="e">
        <f>_xlfn.IFNA(VLOOKUP(SPECIES!BM194,Sheet1!$B$9:$C$13,2,FALSE),0)*$I171</f>
        <v>#VALUE!</v>
      </c>
      <c r="BF171" s="8" t="e">
        <f>_xlfn.IFNA(VLOOKUP(SPECIES!BN194,Sheet1!$B$9:$C$13,2,FALSE),0)*$I171</f>
        <v>#VALUE!</v>
      </c>
      <c r="BG171" s="89" t="e">
        <f>_xlfn.IFNA(VLOOKUP(SPECIES!BO194,Sheet1!$B$9:$C$13,2,FALSE),0)*$I171</f>
        <v>#VALUE!</v>
      </c>
    </row>
    <row r="172" spans="8:59">
      <c r="H172" s="130"/>
      <c r="I172" s="89" t="str">
        <f>IF(SPECIES!C195="x",9,IF(SPECIES!D195="x",3,IF(SPECIES!E195="x",1,"")))</f>
        <v/>
      </c>
      <c r="J172" s="88" t="e">
        <f>_xlfn.IFNA(VLOOKUP(SPECIES!R195,Sheet1!$B$9:$C$13,2,FALSE),0)*$I172</f>
        <v>#VALUE!</v>
      </c>
      <c r="K172" s="8" t="e">
        <f>_xlfn.IFNA(VLOOKUP(SPECIES!S195,Sheet1!$B$9:$C$13,2,FALSE),0)*$I172</f>
        <v>#VALUE!</v>
      </c>
      <c r="L172" s="8" t="e">
        <f>_xlfn.IFNA(VLOOKUP(SPECIES!T195,Sheet1!$B$9:$C$13,2,FALSE),0)*$I172</f>
        <v>#VALUE!</v>
      </c>
      <c r="M172" s="8" t="e">
        <f>_xlfn.IFNA(VLOOKUP(SPECIES!U195,Sheet1!$B$9:$C$13,2,FALSE),0)*$I172</f>
        <v>#VALUE!</v>
      </c>
      <c r="N172" s="8" t="e">
        <f>_xlfn.IFNA(VLOOKUP(SPECIES!V195,Sheet1!$B$9:$C$13,2,FALSE),0)*$I172</f>
        <v>#VALUE!</v>
      </c>
      <c r="O172" s="8" t="e">
        <f>_xlfn.IFNA(VLOOKUP(SPECIES!W195,Sheet1!$B$9:$C$13,2,FALSE),0)*$I172</f>
        <v>#VALUE!</v>
      </c>
      <c r="P172" s="8" t="e">
        <f>_xlfn.IFNA(VLOOKUP(SPECIES!X195,Sheet1!$B$9:$C$13,2,FALSE),0)*$I172</f>
        <v>#VALUE!</v>
      </c>
      <c r="Q172" s="8" t="e">
        <f>_xlfn.IFNA(VLOOKUP(SPECIES!Y195,Sheet1!$B$9:$C$13,2,FALSE),0)*$I172</f>
        <v>#VALUE!</v>
      </c>
      <c r="R172" s="8" t="e">
        <f>_xlfn.IFNA(VLOOKUP(SPECIES!Z195,Sheet1!$B$9:$C$13,2,FALSE),0)*$I172</f>
        <v>#VALUE!</v>
      </c>
      <c r="S172" s="8" t="e">
        <f>_xlfn.IFNA(VLOOKUP(SPECIES!AA195,Sheet1!$B$9:$C$13,2,FALSE),0)*$I172</f>
        <v>#VALUE!</v>
      </c>
      <c r="T172" s="8" t="e">
        <f>_xlfn.IFNA(VLOOKUP(SPECIES!AB195,Sheet1!$B$9:$C$13,2,FALSE),0)*$I172</f>
        <v>#VALUE!</v>
      </c>
      <c r="U172" s="8" t="e">
        <f>_xlfn.IFNA(VLOOKUP(SPECIES!AC195,Sheet1!$B$9:$C$13,2,FALSE),0)*$I172</f>
        <v>#VALUE!</v>
      </c>
      <c r="V172" s="8" t="e">
        <f>_xlfn.IFNA(VLOOKUP(SPECIES!AD195,Sheet1!$B$9:$C$13,2,FALSE),0)*$I172</f>
        <v>#VALUE!</v>
      </c>
      <c r="W172" s="8" t="e">
        <f>_xlfn.IFNA(VLOOKUP(SPECIES!AE195,Sheet1!$B$9:$C$13,2,FALSE),0)*$I172</f>
        <v>#VALUE!</v>
      </c>
      <c r="X172" s="8" t="e">
        <f>_xlfn.IFNA(VLOOKUP(SPECIES!AF195,Sheet1!$B$9:$C$13,2,FALSE),0)*$I172</f>
        <v>#VALUE!</v>
      </c>
      <c r="Y172" s="8" t="e">
        <f>_xlfn.IFNA(VLOOKUP(SPECIES!AG195,Sheet1!$B$9:$C$13,2,FALSE),0)*$I172</f>
        <v>#VALUE!</v>
      </c>
      <c r="Z172" s="8" t="e">
        <f>_xlfn.IFNA(VLOOKUP(SPECIES!AH195,Sheet1!$B$9:$C$13,2,FALSE),0)*$I172</f>
        <v>#VALUE!</v>
      </c>
      <c r="AA172" s="8" t="e">
        <f>_xlfn.IFNA(VLOOKUP(SPECIES!AI195,Sheet1!$B$9:$C$13,2,FALSE),0)*$I172</f>
        <v>#VALUE!</v>
      </c>
      <c r="AB172" s="8" t="e">
        <f>_xlfn.IFNA(VLOOKUP(SPECIES!AJ195,Sheet1!$B$9:$C$13,2,FALSE),0)*$I172</f>
        <v>#VALUE!</v>
      </c>
      <c r="AC172" s="8" t="e">
        <f>_xlfn.IFNA(VLOOKUP(SPECIES!AK195,Sheet1!$B$9:$C$13,2,FALSE),0)*$I172</f>
        <v>#VALUE!</v>
      </c>
      <c r="AD172" s="8" t="e">
        <f>_xlfn.IFNA(VLOOKUP(SPECIES!AL195,Sheet1!$B$9:$C$13,2,FALSE),0)*$I172</f>
        <v>#VALUE!</v>
      </c>
      <c r="AE172" s="8" t="e">
        <f>_xlfn.IFNA(VLOOKUP(SPECIES!AM195,Sheet1!$B$9:$C$13,2,FALSE),0)*$I172</f>
        <v>#VALUE!</v>
      </c>
      <c r="AF172" s="8" t="e">
        <f>_xlfn.IFNA(VLOOKUP(SPECIES!AN195,Sheet1!$B$9:$C$13,2,FALSE),0)*$I172</f>
        <v>#VALUE!</v>
      </c>
      <c r="AG172" s="8" t="e">
        <f>_xlfn.IFNA(VLOOKUP(SPECIES!AO195,Sheet1!$B$9:$C$13,2,FALSE),0)*$I172</f>
        <v>#VALUE!</v>
      </c>
      <c r="AH172" s="8" t="e">
        <f>_xlfn.IFNA(VLOOKUP(SPECIES!AP195,Sheet1!$B$9:$C$13,2,FALSE),0)*$I172</f>
        <v>#VALUE!</v>
      </c>
      <c r="AI172" s="8" t="e">
        <f>_xlfn.IFNA(VLOOKUP(SPECIES!AQ195,Sheet1!$B$9:$C$13,2,FALSE),0)*$I172</f>
        <v>#VALUE!</v>
      </c>
      <c r="AJ172" s="8" t="e">
        <f>_xlfn.IFNA(VLOOKUP(SPECIES!AR195,Sheet1!$B$9:$C$13,2,FALSE),0)*$I172</f>
        <v>#VALUE!</v>
      </c>
      <c r="AK172" s="8" t="e">
        <f>_xlfn.IFNA(VLOOKUP(SPECIES!AS195,Sheet1!$B$9:$C$13,2,FALSE),0)*$I172</f>
        <v>#VALUE!</v>
      </c>
      <c r="AL172" s="8" t="e">
        <f>_xlfn.IFNA(VLOOKUP(SPECIES!AT195,Sheet1!$B$9:$C$13,2,FALSE),0)*$I172</f>
        <v>#VALUE!</v>
      </c>
      <c r="AM172" s="8" t="e">
        <f>_xlfn.IFNA(VLOOKUP(SPECIES!AU195,Sheet1!$B$9:$C$13,2,FALSE),0)*$I172</f>
        <v>#VALUE!</v>
      </c>
      <c r="AN172" s="8" t="e">
        <f>_xlfn.IFNA(VLOOKUP(SPECIES!AV195,Sheet1!$B$9:$C$13,2,FALSE),0)*$I172</f>
        <v>#VALUE!</v>
      </c>
      <c r="AO172" s="8" t="e">
        <f>_xlfn.IFNA(VLOOKUP(SPECIES!AW195,Sheet1!$B$9:$C$13,2,FALSE),0)*$I172</f>
        <v>#VALUE!</v>
      </c>
      <c r="AP172" s="8" t="e">
        <f>_xlfn.IFNA(VLOOKUP(SPECIES!AX195,Sheet1!$B$9:$C$13,2,FALSE),0)*$I172</f>
        <v>#VALUE!</v>
      </c>
      <c r="AQ172" s="8" t="e">
        <f>_xlfn.IFNA(VLOOKUP(SPECIES!AY195,Sheet1!$B$9:$C$13,2,FALSE),0)*$I172</f>
        <v>#VALUE!</v>
      </c>
      <c r="AR172" s="8" t="e">
        <f>_xlfn.IFNA(VLOOKUP(SPECIES!AZ195,Sheet1!$B$9:$C$13,2,FALSE),0)*$I172</f>
        <v>#VALUE!</v>
      </c>
      <c r="AS172" s="8" t="e">
        <f>_xlfn.IFNA(VLOOKUP(SPECIES!BA195,Sheet1!$B$9:$C$13,2,FALSE),0)*$I172</f>
        <v>#VALUE!</v>
      </c>
      <c r="AT172" s="8" t="e">
        <f>_xlfn.IFNA(VLOOKUP(SPECIES!BB195,Sheet1!$B$9:$C$13,2,FALSE),0)*$I172</f>
        <v>#VALUE!</v>
      </c>
      <c r="AU172" s="8" t="e">
        <f>_xlfn.IFNA(VLOOKUP(SPECIES!BC195,Sheet1!$B$9:$C$13,2,FALSE),0)*$I172</f>
        <v>#VALUE!</v>
      </c>
      <c r="AV172" s="8" t="e">
        <f>_xlfn.IFNA(VLOOKUP(SPECIES!BD195,Sheet1!$B$9:$C$13,2,FALSE),0)*$I172</f>
        <v>#VALUE!</v>
      </c>
      <c r="AW172" s="8" t="e">
        <f>_xlfn.IFNA(VLOOKUP(SPECIES!BE195,Sheet1!$B$9:$C$13,2,FALSE),0)*$I172</f>
        <v>#VALUE!</v>
      </c>
      <c r="AX172" s="8" t="e">
        <f>_xlfn.IFNA(VLOOKUP(SPECIES!BF195,Sheet1!$B$9:$C$13,2,FALSE),0)*$I172</f>
        <v>#VALUE!</v>
      </c>
      <c r="AY172" s="8" t="e">
        <f>_xlfn.IFNA(VLOOKUP(SPECIES!BG195,Sheet1!$B$9:$C$13,2,FALSE),0)*$I172</f>
        <v>#VALUE!</v>
      </c>
      <c r="AZ172" s="8" t="e">
        <f>_xlfn.IFNA(VLOOKUP(SPECIES!BH195,Sheet1!$B$9:$C$13,2,FALSE),0)*$I172</f>
        <v>#VALUE!</v>
      </c>
      <c r="BA172" s="8" t="e">
        <f>_xlfn.IFNA(VLOOKUP(SPECIES!BI195,Sheet1!$B$9:$C$13,2,FALSE),0)*$I172</f>
        <v>#VALUE!</v>
      </c>
      <c r="BB172" s="8" t="e">
        <f>_xlfn.IFNA(VLOOKUP(SPECIES!BJ195,Sheet1!$B$9:$C$13,2,FALSE),0)*$I172</f>
        <v>#VALUE!</v>
      </c>
      <c r="BC172" s="8" t="e">
        <f>_xlfn.IFNA(VLOOKUP(SPECIES!BK195,Sheet1!$B$9:$C$13,2,FALSE),0)*$I172</f>
        <v>#VALUE!</v>
      </c>
      <c r="BD172" s="8" t="e">
        <f>_xlfn.IFNA(VLOOKUP(SPECIES!BL195,Sheet1!$B$9:$C$13,2,FALSE),0)*$I172</f>
        <v>#VALUE!</v>
      </c>
      <c r="BE172" s="8" t="e">
        <f>_xlfn.IFNA(VLOOKUP(SPECIES!BM195,Sheet1!$B$9:$C$13,2,FALSE),0)*$I172</f>
        <v>#VALUE!</v>
      </c>
      <c r="BF172" s="8" t="e">
        <f>_xlfn.IFNA(VLOOKUP(SPECIES!BN195,Sheet1!$B$9:$C$13,2,FALSE),0)*$I172</f>
        <v>#VALUE!</v>
      </c>
      <c r="BG172" s="89" t="e">
        <f>_xlfn.IFNA(VLOOKUP(SPECIES!BO195,Sheet1!$B$9:$C$13,2,FALSE),0)*$I172</f>
        <v>#VALUE!</v>
      </c>
    </row>
    <row r="173" spans="8:59">
      <c r="H173" s="130"/>
      <c r="I173" s="89" t="str">
        <f>IF(SPECIES!C196="x",9,IF(SPECIES!D196="x",3,IF(SPECIES!E196="x",1,"")))</f>
        <v/>
      </c>
      <c r="J173" s="88" t="e">
        <f>_xlfn.IFNA(VLOOKUP(SPECIES!R196,Sheet1!$B$9:$C$13,2,FALSE),0)*$I173</f>
        <v>#VALUE!</v>
      </c>
      <c r="K173" s="8" t="e">
        <f>_xlfn.IFNA(VLOOKUP(SPECIES!S196,Sheet1!$B$9:$C$13,2,FALSE),0)*$I173</f>
        <v>#VALUE!</v>
      </c>
      <c r="L173" s="8" t="e">
        <f>_xlfn.IFNA(VLOOKUP(SPECIES!T196,Sheet1!$B$9:$C$13,2,FALSE),0)*$I173</f>
        <v>#VALUE!</v>
      </c>
      <c r="M173" s="8" t="e">
        <f>_xlfn.IFNA(VLOOKUP(SPECIES!U196,Sheet1!$B$9:$C$13,2,FALSE),0)*$I173</f>
        <v>#VALUE!</v>
      </c>
      <c r="N173" s="8" t="e">
        <f>_xlfn.IFNA(VLOOKUP(SPECIES!V196,Sheet1!$B$9:$C$13,2,FALSE),0)*$I173</f>
        <v>#VALUE!</v>
      </c>
      <c r="O173" s="8" t="e">
        <f>_xlfn.IFNA(VLOOKUP(SPECIES!W196,Sheet1!$B$9:$C$13,2,FALSE),0)*$I173</f>
        <v>#VALUE!</v>
      </c>
      <c r="P173" s="8" t="e">
        <f>_xlfn.IFNA(VLOOKUP(SPECIES!X196,Sheet1!$B$9:$C$13,2,FALSE),0)*$I173</f>
        <v>#VALUE!</v>
      </c>
      <c r="Q173" s="8" t="e">
        <f>_xlfn.IFNA(VLOOKUP(SPECIES!Y196,Sheet1!$B$9:$C$13,2,FALSE),0)*$I173</f>
        <v>#VALUE!</v>
      </c>
      <c r="R173" s="8" t="e">
        <f>_xlfn.IFNA(VLOOKUP(SPECIES!Z196,Sheet1!$B$9:$C$13,2,FALSE),0)*$I173</f>
        <v>#VALUE!</v>
      </c>
      <c r="S173" s="8" t="e">
        <f>_xlfn.IFNA(VLOOKUP(SPECIES!AA196,Sheet1!$B$9:$C$13,2,FALSE),0)*$I173</f>
        <v>#VALUE!</v>
      </c>
      <c r="T173" s="8" t="e">
        <f>_xlfn.IFNA(VLOOKUP(SPECIES!AB196,Sheet1!$B$9:$C$13,2,FALSE),0)*$I173</f>
        <v>#VALUE!</v>
      </c>
      <c r="U173" s="8" t="e">
        <f>_xlfn.IFNA(VLOOKUP(SPECIES!AC196,Sheet1!$B$9:$C$13,2,FALSE),0)*$I173</f>
        <v>#VALUE!</v>
      </c>
      <c r="V173" s="8" t="e">
        <f>_xlfn.IFNA(VLOOKUP(SPECIES!AD196,Sheet1!$B$9:$C$13,2,FALSE),0)*$I173</f>
        <v>#VALUE!</v>
      </c>
      <c r="W173" s="8" t="e">
        <f>_xlfn.IFNA(VLOOKUP(SPECIES!AE196,Sheet1!$B$9:$C$13,2,FALSE),0)*$I173</f>
        <v>#VALUE!</v>
      </c>
      <c r="X173" s="8" t="e">
        <f>_xlfn.IFNA(VLOOKUP(SPECIES!AF196,Sheet1!$B$9:$C$13,2,FALSE),0)*$I173</f>
        <v>#VALUE!</v>
      </c>
      <c r="Y173" s="8" t="e">
        <f>_xlfn.IFNA(VLOOKUP(SPECIES!AG196,Sheet1!$B$9:$C$13,2,FALSE),0)*$I173</f>
        <v>#VALUE!</v>
      </c>
      <c r="Z173" s="8" t="e">
        <f>_xlfn.IFNA(VLOOKUP(SPECIES!AH196,Sheet1!$B$9:$C$13,2,FALSE),0)*$I173</f>
        <v>#VALUE!</v>
      </c>
      <c r="AA173" s="8" t="e">
        <f>_xlfn.IFNA(VLOOKUP(SPECIES!AI196,Sheet1!$B$9:$C$13,2,FALSE),0)*$I173</f>
        <v>#VALUE!</v>
      </c>
      <c r="AB173" s="8" t="e">
        <f>_xlfn.IFNA(VLOOKUP(SPECIES!AJ196,Sheet1!$B$9:$C$13,2,FALSE),0)*$I173</f>
        <v>#VALUE!</v>
      </c>
      <c r="AC173" s="8" t="e">
        <f>_xlfn.IFNA(VLOOKUP(SPECIES!AK196,Sheet1!$B$9:$C$13,2,FALSE),0)*$I173</f>
        <v>#VALUE!</v>
      </c>
      <c r="AD173" s="8" t="e">
        <f>_xlfn.IFNA(VLOOKUP(SPECIES!AL196,Sheet1!$B$9:$C$13,2,FALSE),0)*$I173</f>
        <v>#VALUE!</v>
      </c>
      <c r="AE173" s="8" t="e">
        <f>_xlfn.IFNA(VLOOKUP(SPECIES!AM196,Sheet1!$B$9:$C$13,2,FALSE),0)*$I173</f>
        <v>#VALUE!</v>
      </c>
      <c r="AF173" s="8" t="e">
        <f>_xlfn.IFNA(VLOOKUP(SPECIES!AN196,Sheet1!$B$9:$C$13,2,FALSE),0)*$I173</f>
        <v>#VALUE!</v>
      </c>
      <c r="AG173" s="8" t="e">
        <f>_xlfn.IFNA(VLOOKUP(SPECIES!AO196,Sheet1!$B$9:$C$13,2,FALSE),0)*$I173</f>
        <v>#VALUE!</v>
      </c>
      <c r="AH173" s="8" t="e">
        <f>_xlfn.IFNA(VLOOKUP(SPECIES!AP196,Sheet1!$B$9:$C$13,2,FALSE),0)*$I173</f>
        <v>#VALUE!</v>
      </c>
      <c r="AI173" s="8" t="e">
        <f>_xlfn.IFNA(VLOOKUP(SPECIES!AQ196,Sheet1!$B$9:$C$13,2,FALSE),0)*$I173</f>
        <v>#VALUE!</v>
      </c>
      <c r="AJ173" s="8" t="e">
        <f>_xlfn.IFNA(VLOOKUP(SPECIES!AR196,Sheet1!$B$9:$C$13,2,FALSE),0)*$I173</f>
        <v>#VALUE!</v>
      </c>
      <c r="AK173" s="8" t="e">
        <f>_xlfn.IFNA(VLOOKUP(SPECIES!AS196,Sheet1!$B$9:$C$13,2,FALSE),0)*$I173</f>
        <v>#VALUE!</v>
      </c>
      <c r="AL173" s="8" t="e">
        <f>_xlfn.IFNA(VLOOKUP(SPECIES!AT196,Sheet1!$B$9:$C$13,2,FALSE),0)*$I173</f>
        <v>#VALUE!</v>
      </c>
      <c r="AM173" s="8" t="e">
        <f>_xlfn.IFNA(VLOOKUP(SPECIES!AU196,Sheet1!$B$9:$C$13,2,FALSE),0)*$I173</f>
        <v>#VALUE!</v>
      </c>
      <c r="AN173" s="8" t="e">
        <f>_xlfn.IFNA(VLOOKUP(SPECIES!AV196,Sheet1!$B$9:$C$13,2,FALSE),0)*$I173</f>
        <v>#VALUE!</v>
      </c>
      <c r="AO173" s="8" t="e">
        <f>_xlfn.IFNA(VLOOKUP(SPECIES!AW196,Sheet1!$B$9:$C$13,2,FALSE),0)*$I173</f>
        <v>#VALUE!</v>
      </c>
      <c r="AP173" s="8" t="e">
        <f>_xlfn.IFNA(VLOOKUP(SPECIES!AX196,Sheet1!$B$9:$C$13,2,FALSE),0)*$I173</f>
        <v>#VALUE!</v>
      </c>
      <c r="AQ173" s="8" t="e">
        <f>_xlfn.IFNA(VLOOKUP(SPECIES!AY196,Sheet1!$B$9:$C$13,2,FALSE),0)*$I173</f>
        <v>#VALUE!</v>
      </c>
      <c r="AR173" s="8" t="e">
        <f>_xlfn.IFNA(VLOOKUP(SPECIES!AZ196,Sheet1!$B$9:$C$13,2,FALSE),0)*$I173</f>
        <v>#VALUE!</v>
      </c>
      <c r="AS173" s="8" t="e">
        <f>_xlfn.IFNA(VLOOKUP(SPECIES!BA196,Sheet1!$B$9:$C$13,2,FALSE),0)*$I173</f>
        <v>#VALUE!</v>
      </c>
      <c r="AT173" s="8" t="e">
        <f>_xlfn.IFNA(VLOOKUP(SPECIES!BB196,Sheet1!$B$9:$C$13,2,FALSE),0)*$I173</f>
        <v>#VALUE!</v>
      </c>
      <c r="AU173" s="8" t="e">
        <f>_xlfn.IFNA(VLOOKUP(SPECIES!BC196,Sheet1!$B$9:$C$13,2,FALSE),0)*$I173</f>
        <v>#VALUE!</v>
      </c>
      <c r="AV173" s="8" t="e">
        <f>_xlfn.IFNA(VLOOKUP(SPECIES!BD196,Sheet1!$B$9:$C$13,2,FALSE),0)*$I173</f>
        <v>#VALUE!</v>
      </c>
      <c r="AW173" s="8" t="e">
        <f>_xlfn.IFNA(VLOOKUP(SPECIES!BE196,Sheet1!$B$9:$C$13,2,FALSE),0)*$I173</f>
        <v>#VALUE!</v>
      </c>
      <c r="AX173" s="8" t="e">
        <f>_xlfn.IFNA(VLOOKUP(SPECIES!BF196,Sheet1!$B$9:$C$13,2,FALSE),0)*$I173</f>
        <v>#VALUE!</v>
      </c>
      <c r="AY173" s="8" t="e">
        <f>_xlfn.IFNA(VLOOKUP(SPECIES!BG196,Sheet1!$B$9:$C$13,2,FALSE),0)*$I173</f>
        <v>#VALUE!</v>
      </c>
      <c r="AZ173" s="8" t="e">
        <f>_xlfn.IFNA(VLOOKUP(SPECIES!BH196,Sheet1!$B$9:$C$13,2,FALSE),0)*$I173</f>
        <v>#VALUE!</v>
      </c>
      <c r="BA173" s="8" t="e">
        <f>_xlfn.IFNA(VLOOKUP(SPECIES!BI196,Sheet1!$B$9:$C$13,2,FALSE),0)*$I173</f>
        <v>#VALUE!</v>
      </c>
      <c r="BB173" s="8" t="e">
        <f>_xlfn.IFNA(VLOOKUP(SPECIES!BJ196,Sheet1!$B$9:$C$13,2,FALSE),0)*$I173</f>
        <v>#VALUE!</v>
      </c>
      <c r="BC173" s="8" t="e">
        <f>_xlfn.IFNA(VLOOKUP(SPECIES!BK196,Sheet1!$B$9:$C$13,2,FALSE),0)*$I173</f>
        <v>#VALUE!</v>
      </c>
      <c r="BD173" s="8" t="e">
        <f>_xlfn.IFNA(VLOOKUP(SPECIES!BL196,Sheet1!$B$9:$C$13,2,FALSE),0)*$I173</f>
        <v>#VALUE!</v>
      </c>
      <c r="BE173" s="8" t="e">
        <f>_xlfn.IFNA(VLOOKUP(SPECIES!BM196,Sheet1!$B$9:$C$13,2,FALSE),0)*$I173</f>
        <v>#VALUE!</v>
      </c>
      <c r="BF173" s="8" t="e">
        <f>_xlfn.IFNA(VLOOKUP(SPECIES!BN196,Sheet1!$B$9:$C$13,2,FALSE),0)*$I173</f>
        <v>#VALUE!</v>
      </c>
      <c r="BG173" s="89" t="e">
        <f>_xlfn.IFNA(VLOOKUP(SPECIES!BO196,Sheet1!$B$9:$C$13,2,FALSE),0)*$I173</f>
        <v>#VALUE!</v>
      </c>
    </row>
    <row r="174" spans="8:59">
      <c r="H174" s="130"/>
      <c r="I174" s="89" t="str">
        <f>IF(SPECIES!C197="x",9,IF(SPECIES!D197="x",3,IF(SPECIES!E197="x",1,"")))</f>
        <v/>
      </c>
      <c r="J174" s="88" t="e">
        <f>_xlfn.IFNA(VLOOKUP(SPECIES!R197,Sheet1!$B$9:$C$13,2,FALSE),0)*$I174</f>
        <v>#VALUE!</v>
      </c>
      <c r="K174" s="8" t="e">
        <f>_xlfn.IFNA(VLOOKUP(SPECIES!S197,Sheet1!$B$9:$C$13,2,FALSE),0)*$I174</f>
        <v>#VALUE!</v>
      </c>
      <c r="L174" s="8" t="e">
        <f>_xlfn.IFNA(VLOOKUP(SPECIES!T197,Sheet1!$B$9:$C$13,2,FALSE),0)*$I174</f>
        <v>#VALUE!</v>
      </c>
      <c r="M174" s="8" t="e">
        <f>_xlfn.IFNA(VLOOKUP(SPECIES!U197,Sheet1!$B$9:$C$13,2,FALSE),0)*$I174</f>
        <v>#VALUE!</v>
      </c>
      <c r="N174" s="8" t="e">
        <f>_xlfn.IFNA(VLOOKUP(SPECIES!V197,Sheet1!$B$9:$C$13,2,FALSE),0)*$I174</f>
        <v>#VALUE!</v>
      </c>
      <c r="O174" s="8" t="e">
        <f>_xlfn.IFNA(VLOOKUP(SPECIES!W197,Sheet1!$B$9:$C$13,2,FALSE),0)*$I174</f>
        <v>#VALUE!</v>
      </c>
      <c r="P174" s="8" t="e">
        <f>_xlfn.IFNA(VLOOKUP(SPECIES!X197,Sheet1!$B$9:$C$13,2,FALSE),0)*$I174</f>
        <v>#VALUE!</v>
      </c>
      <c r="Q174" s="8" t="e">
        <f>_xlfn.IFNA(VLOOKUP(SPECIES!Y197,Sheet1!$B$9:$C$13,2,FALSE),0)*$I174</f>
        <v>#VALUE!</v>
      </c>
      <c r="R174" s="8" t="e">
        <f>_xlfn.IFNA(VLOOKUP(SPECIES!Z197,Sheet1!$B$9:$C$13,2,FALSE),0)*$I174</f>
        <v>#VALUE!</v>
      </c>
      <c r="S174" s="8" t="e">
        <f>_xlfn.IFNA(VLOOKUP(SPECIES!AA197,Sheet1!$B$9:$C$13,2,FALSE),0)*$I174</f>
        <v>#VALUE!</v>
      </c>
      <c r="T174" s="8" t="e">
        <f>_xlfn.IFNA(VLOOKUP(SPECIES!AB197,Sheet1!$B$9:$C$13,2,FALSE),0)*$I174</f>
        <v>#VALUE!</v>
      </c>
      <c r="U174" s="8" t="e">
        <f>_xlfn.IFNA(VLOOKUP(SPECIES!AC197,Sheet1!$B$9:$C$13,2,FALSE),0)*$I174</f>
        <v>#VALUE!</v>
      </c>
      <c r="V174" s="8" t="e">
        <f>_xlfn.IFNA(VLOOKUP(SPECIES!AD197,Sheet1!$B$9:$C$13,2,FALSE),0)*$I174</f>
        <v>#VALUE!</v>
      </c>
      <c r="W174" s="8" t="e">
        <f>_xlfn.IFNA(VLOOKUP(SPECIES!AE197,Sheet1!$B$9:$C$13,2,FALSE),0)*$I174</f>
        <v>#VALUE!</v>
      </c>
      <c r="X174" s="8" t="e">
        <f>_xlfn.IFNA(VLOOKUP(SPECIES!AF197,Sheet1!$B$9:$C$13,2,FALSE),0)*$I174</f>
        <v>#VALUE!</v>
      </c>
      <c r="Y174" s="8" t="e">
        <f>_xlfn.IFNA(VLOOKUP(SPECIES!AG197,Sheet1!$B$9:$C$13,2,FALSE),0)*$I174</f>
        <v>#VALUE!</v>
      </c>
      <c r="Z174" s="8" t="e">
        <f>_xlfn.IFNA(VLOOKUP(SPECIES!AH197,Sheet1!$B$9:$C$13,2,FALSE),0)*$I174</f>
        <v>#VALUE!</v>
      </c>
      <c r="AA174" s="8" t="e">
        <f>_xlfn.IFNA(VLOOKUP(SPECIES!AI197,Sheet1!$B$9:$C$13,2,FALSE),0)*$I174</f>
        <v>#VALUE!</v>
      </c>
      <c r="AB174" s="8" t="e">
        <f>_xlfn.IFNA(VLOOKUP(SPECIES!AJ197,Sheet1!$B$9:$C$13,2,FALSE),0)*$I174</f>
        <v>#VALUE!</v>
      </c>
      <c r="AC174" s="8" t="e">
        <f>_xlfn.IFNA(VLOOKUP(SPECIES!AK197,Sheet1!$B$9:$C$13,2,FALSE),0)*$I174</f>
        <v>#VALUE!</v>
      </c>
      <c r="AD174" s="8" t="e">
        <f>_xlfn.IFNA(VLOOKUP(SPECIES!AL197,Sheet1!$B$9:$C$13,2,FALSE),0)*$I174</f>
        <v>#VALUE!</v>
      </c>
      <c r="AE174" s="8" t="e">
        <f>_xlfn.IFNA(VLOOKUP(SPECIES!AM197,Sheet1!$B$9:$C$13,2,FALSE),0)*$I174</f>
        <v>#VALUE!</v>
      </c>
      <c r="AF174" s="8" t="e">
        <f>_xlfn.IFNA(VLOOKUP(SPECIES!AN197,Sheet1!$B$9:$C$13,2,FALSE),0)*$I174</f>
        <v>#VALUE!</v>
      </c>
      <c r="AG174" s="8" t="e">
        <f>_xlfn.IFNA(VLOOKUP(SPECIES!AO197,Sheet1!$B$9:$C$13,2,FALSE),0)*$I174</f>
        <v>#VALUE!</v>
      </c>
      <c r="AH174" s="8" t="e">
        <f>_xlfn.IFNA(VLOOKUP(SPECIES!AP197,Sheet1!$B$9:$C$13,2,FALSE),0)*$I174</f>
        <v>#VALUE!</v>
      </c>
      <c r="AI174" s="8" t="e">
        <f>_xlfn.IFNA(VLOOKUP(SPECIES!AQ197,Sheet1!$B$9:$C$13,2,FALSE),0)*$I174</f>
        <v>#VALUE!</v>
      </c>
      <c r="AJ174" s="8" t="e">
        <f>_xlfn.IFNA(VLOOKUP(SPECIES!AR197,Sheet1!$B$9:$C$13,2,FALSE),0)*$I174</f>
        <v>#VALUE!</v>
      </c>
      <c r="AK174" s="8" t="e">
        <f>_xlfn.IFNA(VLOOKUP(SPECIES!AS197,Sheet1!$B$9:$C$13,2,FALSE),0)*$I174</f>
        <v>#VALUE!</v>
      </c>
      <c r="AL174" s="8" t="e">
        <f>_xlfn.IFNA(VLOOKUP(SPECIES!AT197,Sheet1!$B$9:$C$13,2,FALSE),0)*$I174</f>
        <v>#VALUE!</v>
      </c>
      <c r="AM174" s="8" t="e">
        <f>_xlfn.IFNA(VLOOKUP(SPECIES!AU197,Sheet1!$B$9:$C$13,2,FALSE),0)*$I174</f>
        <v>#VALUE!</v>
      </c>
      <c r="AN174" s="8" t="e">
        <f>_xlfn.IFNA(VLOOKUP(SPECIES!AV197,Sheet1!$B$9:$C$13,2,FALSE),0)*$I174</f>
        <v>#VALUE!</v>
      </c>
      <c r="AO174" s="8" t="e">
        <f>_xlfn.IFNA(VLOOKUP(SPECIES!AW197,Sheet1!$B$9:$C$13,2,FALSE),0)*$I174</f>
        <v>#VALUE!</v>
      </c>
      <c r="AP174" s="8" t="e">
        <f>_xlfn.IFNA(VLOOKUP(SPECIES!AX197,Sheet1!$B$9:$C$13,2,FALSE),0)*$I174</f>
        <v>#VALUE!</v>
      </c>
      <c r="AQ174" s="8" t="e">
        <f>_xlfn.IFNA(VLOOKUP(SPECIES!AY197,Sheet1!$B$9:$C$13,2,FALSE),0)*$I174</f>
        <v>#VALUE!</v>
      </c>
      <c r="AR174" s="8" t="e">
        <f>_xlfn.IFNA(VLOOKUP(SPECIES!AZ197,Sheet1!$B$9:$C$13,2,FALSE),0)*$I174</f>
        <v>#VALUE!</v>
      </c>
      <c r="AS174" s="8" t="e">
        <f>_xlfn.IFNA(VLOOKUP(SPECIES!BA197,Sheet1!$B$9:$C$13,2,FALSE),0)*$I174</f>
        <v>#VALUE!</v>
      </c>
      <c r="AT174" s="8" t="e">
        <f>_xlfn.IFNA(VLOOKUP(SPECIES!BB197,Sheet1!$B$9:$C$13,2,FALSE),0)*$I174</f>
        <v>#VALUE!</v>
      </c>
      <c r="AU174" s="8" t="e">
        <f>_xlfn.IFNA(VLOOKUP(SPECIES!BC197,Sheet1!$B$9:$C$13,2,FALSE),0)*$I174</f>
        <v>#VALUE!</v>
      </c>
      <c r="AV174" s="8" t="e">
        <f>_xlfn.IFNA(VLOOKUP(SPECIES!BD197,Sheet1!$B$9:$C$13,2,FALSE),0)*$I174</f>
        <v>#VALUE!</v>
      </c>
      <c r="AW174" s="8" t="e">
        <f>_xlfn.IFNA(VLOOKUP(SPECIES!BE197,Sheet1!$B$9:$C$13,2,FALSE),0)*$I174</f>
        <v>#VALUE!</v>
      </c>
      <c r="AX174" s="8" t="e">
        <f>_xlfn.IFNA(VLOOKUP(SPECIES!BF197,Sheet1!$B$9:$C$13,2,FALSE),0)*$I174</f>
        <v>#VALUE!</v>
      </c>
      <c r="AY174" s="8" t="e">
        <f>_xlfn.IFNA(VLOOKUP(SPECIES!BG197,Sheet1!$B$9:$C$13,2,FALSE),0)*$I174</f>
        <v>#VALUE!</v>
      </c>
      <c r="AZ174" s="8" t="e">
        <f>_xlfn.IFNA(VLOOKUP(SPECIES!BH197,Sheet1!$B$9:$C$13,2,FALSE),0)*$I174</f>
        <v>#VALUE!</v>
      </c>
      <c r="BA174" s="8" t="e">
        <f>_xlfn.IFNA(VLOOKUP(SPECIES!BI197,Sheet1!$B$9:$C$13,2,FALSE),0)*$I174</f>
        <v>#VALUE!</v>
      </c>
      <c r="BB174" s="8" t="e">
        <f>_xlfn.IFNA(VLOOKUP(SPECIES!BJ197,Sheet1!$B$9:$C$13,2,FALSE),0)*$I174</f>
        <v>#VALUE!</v>
      </c>
      <c r="BC174" s="8" t="e">
        <f>_xlfn.IFNA(VLOOKUP(SPECIES!BK197,Sheet1!$B$9:$C$13,2,FALSE),0)*$I174</f>
        <v>#VALUE!</v>
      </c>
      <c r="BD174" s="8" t="e">
        <f>_xlfn.IFNA(VLOOKUP(SPECIES!BL197,Sheet1!$B$9:$C$13,2,FALSE),0)*$I174</f>
        <v>#VALUE!</v>
      </c>
      <c r="BE174" s="8" t="e">
        <f>_xlfn.IFNA(VLOOKUP(SPECIES!BM197,Sheet1!$B$9:$C$13,2,FALSE),0)*$I174</f>
        <v>#VALUE!</v>
      </c>
      <c r="BF174" s="8" t="e">
        <f>_xlfn.IFNA(VLOOKUP(SPECIES!BN197,Sheet1!$B$9:$C$13,2,FALSE),0)*$I174</f>
        <v>#VALUE!</v>
      </c>
      <c r="BG174" s="89" t="e">
        <f>_xlfn.IFNA(VLOOKUP(SPECIES!BO197,Sheet1!$B$9:$C$13,2,FALSE),0)*$I174</f>
        <v>#VALUE!</v>
      </c>
    </row>
    <row r="175" spans="8:59">
      <c r="H175" s="130"/>
      <c r="I175" s="89" t="str">
        <f>IF(SPECIES!C198="x",9,IF(SPECIES!D198="x",3,IF(SPECIES!E198="x",1,"")))</f>
        <v/>
      </c>
      <c r="J175" s="88" t="e">
        <f>_xlfn.IFNA(VLOOKUP(SPECIES!R198,Sheet1!$B$9:$C$13,2,FALSE),0)*$I175</f>
        <v>#VALUE!</v>
      </c>
      <c r="K175" s="8" t="e">
        <f>_xlfn.IFNA(VLOOKUP(SPECIES!S198,Sheet1!$B$9:$C$13,2,FALSE),0)*$I175</f>
        <v>#VALUE!</v>
      </c>
      <c r="L175" s="8" t="e">
        <f>_xlfn.IFNA(VLOOKUP(SPECIES!T198,Sheet1!$B$9:$C$13,2,FALSE),0)*$I175</f>
        <v>#VALUE!</v>
      </c>
      <c r="M175" s="8" t="e">
        <f>_xlfn.IFNA(VLOOKUP(SPECIES!U198,Sheet1!$B$9:$C$13,2,FALSE),0)*$I175</f>
        <v>#VALUE!</v>
      </c>
      <c r="N175" s="8" t="e">
        <f>_xlfn.IFNA(VLOOKUP(SPECIES!V198,Sheet1!$B$9:$C$13,2,FALSE),0)*$I175</f>
        <v>#VALUE!</v>
      </c>
      <c r="O175" s="8" t="e">
        <f>_xlfn.IFNA(VLOOKUP(SPECIES!W198,Sheet1!$B$9:$C$13,2,FALSE),0)*$I175</f>
        <v>#VALUE!</v>
      </c>
      <c r="P175" s="8" t="e">
        <f>_xlfn.IFNA(VLOOKUP(SPECIES!X198,Sheet1!$B$9:$C$13,2,FALSE),0)*$I175</f>
        <v>#VALUE!</v>
      </c>
      <c r="Q175" s="8" t="e">
        <f>_xlfn.IFNA(VLOOKUP(SPECIES!Y198,Sheet1!$B$9:$C$13,2,FALSE),0)*$I175</f>
        <v>#VALUE!</v>
      </c>
      <c r="R175" s="8" t="e">
        <f>_xlfn.IFNA(VLOOKUP(SPECIES!Z198,Sheet1!$B$9:$C$13,2,FALSE),0)*$I175</f>
        <v>#VALUE!</v>
      </c>
      <c r="S175" s="8" t="e">
        <f>_xlfn.IFNA(VLOOKUP(SPECIES!AA198,Sheet1!$B$9:$C$13,2,FALSE),0)*$I175</f>
        <v>#VALUE!</v>
      </c>
      <c r="T175" s="8" t="e">
        <f>_xlfn.IFNA(VLOOKUP(SPECIES!AB198,Sheet1!$B$9:$C$13,2,FALSE),0)*$I175</f>
        <v>#VALUE!</v>
      </c>
      <c r="U175" s="8" t="e">
        <f>_xlfn.IFNA(VLOOKUP(SPECIES!AC198,Sheet1!$B$9:$C$13,2,FALSE),0)*$I175</f>
        <v>#VALUE!</v>
      </c>
      <c r="V175" s="8" t="e">
        <f>_xlfn.IFNA(VLOOKUP(SPECIES!AD198,Sheet1!$B$9:$C$13,2,FALSE),0)*$I175</f>
        <v>#VALUE!</v>
      </c>
      <c r="W175" s="8" t="e">
        <f>_xlfn.IFNA(VLOOKUP(SPECIES!AE198,Sheet1!$B$9:$C$13,2,FALSE),0)*$I175</f>
        <v>#VALUE!</v>
      </c>
      <c r="X175" s="8" t="e">
        <f>_xlfn.IFNA(VLOOKUP(SPECIES!AF198,Sheet1!$B$9:$C$13,2,FALSE),0)*$I175</f>
        <v>#VALUE!</v>
      </c>
      <c r="Y175" s="8" t="e">
        <f>_xlfn.IFNA(VLOOKUP(SPECIES!AG198,Sheet1!$B$9:$C$13,2,FALSE),0)*$I175</f>
        <v>#VALUE!</v>
      </c>
      <c r="Z175" s="8" t="e">
        <f>_xlfn.IFNA(VLOOKUP(SPECIES!AH198,Sheet1!$B$9:$C$13,2,FALSE),0)*$I175</f>
        <v>#VALUE!</v>
      </c>
      <c r="AA175" s="8" t="e">
        <f>_xlfn.IFNA(VLOOKUP(SPECIES!AI198,Sheet1!$B$9:$C$13,2,FALSE),0)*$I175</f>
        <v>#VALUE!</v>
      </c>
      <c r="AB175" s="8" t="e">
        <f>_xlfn.IFNA(VLOOKUP(SPECIES!AJ198,Sheet1!$B$9:$C$13,2,FALSE),0)*$I175</f>
        <v>#VALUE!</v>
      </c>
      <c r="AC175" s="8" t="e">
        <f>_xlfn.IFNA(VLOOKUP(SPECIES!AK198,Sheet1!$B$9:$C$13,2,FALSE),0)*$I175</f>
        <v>#VALUE!</v>
      </c>
      <c r="AD175" s="8" t="e">
        <f>_xlfn.IFNA(VLOOKUP(SPECIES!AL198,Sheet1!$B$9:$C$13,2,FALSE),0)*$I175</f>
        <v>#VALUE!</v>
      </c>
      <c r="AE175" s="8" t="e">
        <f>_xlfn.IFNA(VLOOKUP(SPECIES!AM198,Sheet1!$B$9:$C$13,2,FALSE),0)*$I175</f>
        <v>#VALUE!</v>
      </c>
      <c r="AF175" s="8" t="e">
        <f>_xlfn.IFNA(VLOOKUP(SPECIES!AN198,Sheet1!$B$9:$C$13,2,FALSE),0)*$I175</f>
        <v>#VALUE!</v>
      </c>
      <c r="AG175" s="8" t="e">
        <f>_xlfn.IFNA(VLOOKUP(SPECIES!AO198,Sheet1!$B$9:$C$13,2,FALSE),0)*$I175</f>
        <v>#VALUE!</v>
      </c>
      <c r="AH175" s="8" t="e">
        <f>_xlfn.IFNA(VLOOKUP(SPECIES!AP198,Sheet1!$B$9:$C$13,2,FALSE),0)*$I175</f>
        <v>#VALUE!</v>
      </c>
      <c r="AI175" s="8" t="e">
        <f>_xlfn.IFNA(VLOOKUP(SPECIES!AQ198,Sheet1!$B$9:$C$13,2,FALSE),0)*$I175</f>
        <v>#VALUE!</v>
      </c>
      <c r="AJ175" s="8" t="e">
        <f>_xlfn.IFNA(VLOOKUP(SPECIES!AR198,Sheet1!$B$9:$C$13,2,FALSE),0)*$I175</f>
        <v>#VALUE!</v>
      </c>
      <c r="AK175" s="8" t="e">
        <f>_xlfn.IFNA(VLOOKUP(SPECIES!AS198,Sheet1!$B$9:$C$13,2,FALSE),0)*$I175</f>
        <v>#VALUE!</v>
      </c>
      <c r="AL175" s="8" t="e">
        <f>_xlfn.IFNA(VLOOKUP(SPECIES!AT198,Sheet1!$B$9:$C$13,2,FALSE),0)*$I175</f>
        <v>#VALUE!</v>
      </c>
      <c r="AM175" s="8" t="e">
        <f>_xlfn.IFNA(VLOOKUP(SPECIES!AU198,Sheet1!$B$9:$C$13,2,FALSE),0)*$I175</f>
        <v>#VALUE!</v>
      </c>
      <c r="AN175" s="8" t="e">
        <f>_xlfn.IFNA(VLOOKUP(SPECIES!AV198,Sheet1!$B$9:$C$13,2,FALSE),0)*$I175</f>
        <v>#VALUE!</v>
      </c>
      <c r="AO175" s="8" t="e">
        <f>_xlfn.IFNA(VLOOKUP(SPECIES!AW198,Sheet1!$B$9:$C$13,2,FALSE),0)*$I175</f>
        <v>#VALUE!</v>
      </c>
      <c r="AP175" s="8" t="e">
        <f>_xlfn.IFNA(VLOOKUP(SPECIES!AX198,Sheet1!$B$9:$C$13,2,FALSE),0)*$I175</f>
        <v>#VALUE!</v>
      </c>
      <c r="AQ175" s="8" t="e">
        <f>_xlfn.IFNA(VLOOKUP(SPECIES!AY198,Sheet1!$B$9:$C$13,2,FALSE),0)*$I175</f>
        <v>#VALUE!</v>
      </c>
      <c r="AR175" s="8" t="e">
        <f>_xlfn.IFNA(VLOOKUP(SPECIES!AZ198,Sheet1!$B$9:$C$13,2,FALSE),0)*$I175</f>
        <v>#VALUE!</v>
      </c>
      <c r="AS175" s="8" t="e">
        <f>_xlfn.IFNA(VLOOKUP(SPECIES!BA198,Sheet1!$B$9:$C$13,2,FALSE),0)*$I175</f>
        <v>#VALUE!</v>
      </c>
      <c r="AT175" s="8" t="e">
        <f>_xlfn.IFNA(VLOOKUP(SPECIES!BB198,Sheet1!$B$9:$C$13,2,FALSE),0)*$I175</f>
        <v>#VALUE!</v>
      </c>
      <c r="AU175" s="8" t="e">
        <f>_xlfn.IFNA(VLOOKUP(SPECIES!BC198,Sheet1!$B$9:$C$13,2,FALSE),0)*$I175</f>
        <v>#VALUE!</v>
      </c>
      <c r="AV175" s="8" t="e">
        <f>_xlfn.IFNA(VLOOKUP(SPECIES!BD198,Sheet1!$B$9:$C$13,2,FALSE),0)*$I175</f>
        <v>#VALUE!</v>
      </c>
      <c r="AW175" s="8" t="e">
        <f>_xlfn.IFNA(VLOOKUP(SPECIES!BE198,Sheet1!$B$9:$C$13,2,FALSE),0)*$I175</f>
        <v>#VALUE!</v>
      </c>
      <c r="AX175" s="8" t="e">
        <f>_xlfn.IFNA(VLOOKUP(SPECIES!BF198,Sheet1!$B$9:$C$13,2,FALSE),0)*$I175</f>
        <v>#VALUE!</v>
      </c>
      <c r="AY175" s="8" t="e">
        <f>_xlfn.IFNA(VLOOKUP(SPECIES!BG198,Sheet1!$B$9:$C$13,2,FALSE),0)*$I175</f>
        <v>#VALUE!</v>
      </c>
      <c r="AZ175" s="8" t="e">
        <f>_xlfn.IFNA(VLOOKUP(SPECIES!BH198,Sheet1!$B$9:$C$13,2,FALSE),0)*$I175</f>
        <v>#VALUE!</v>
      </c>
      <c r="BA175" s="8" t="e">
        <f>_xlfn.IFNA(VLOOKUP(SPECIES!BI198,Sheet1!$B$9:$C$13,2,FALSE),0)*$I175</f>
        <v>#VALUE!</v>
      </c>
      <c r="BB175" s="8" t="e">
        <f>_xlfn.IFNA(VLOOKUP(SPECIES!BJ198,Sheet1!$B$9:$C$13,2,FALSE),0)*$I175</f>
        <v>#VALUE!</v>
      </c>
      <c r="BC175" s="8" t="e">
        <f>_xlfn.IFNA(VLOOKUP(SPECIES!BK198,Sheet1!$B$9:$C$13,2,FALSE),0)*$I175</f>
        <v>#VALUE!</v>
      </c>
      <c r="BD175" s="8" t="e">
        <f>_xlfn.IFNA(VLOOKUP(SPECIES!BL198,Sheet1!$B$9:$C$13,2,FALSE),0)*$I175</f>
        <v>#VALUE!</v>
      </c>
      <c r="BE175" s="8" t="e">
        <f>_xlfn.IFNA(VLOOKUP(SPECIES!BM198,Sheet1!$B$9:$C$13,2,FALSE),0)*$I175</f>
        <v>#VALUE!</v>
      </c>
      <c r="BF175" s="8" t="e">
        <f>_xlfn.IFNA(VLOOKUP(SPECIES!BN198,Sheet1!$B$9:$C$13,2,FALSE),0)*$I175</f>
        <v>#VALUE!</v>
      </c>
      <c r="BG175" s="89" t="e">
        <f>_xlfn.IFNA(VLOOKUP(SPECIES!BO198,Sheet1!$B$9:$C$13,2,FALSE),0)*$I175</f>
        <v>#VALUE!</v>
      </c>
    </row>
    <row r="176" spans="8:59">
      <c r="H176" s="130"/>
      <c r="I176" s="89" t="str">
        <f>IF(SPECIES!C199="x",9,IF(SPECIES!D199="x",3,IF(SPECIES!E199="x",1,"")))</f>
        <v/>
      </c>
      <c r="J176" s="88" t="e">
        <f>_xlfn.IFNA(VLOOKUP(SPECIES!R199,Sheet1!$B$9:$C$13,2,FALSE),0)*$I176</f>
        <v>#VALUE!</v>
      </c>
      <c r="K176" s="8" t="e">
        <f>_xlfn.IFNA(VLOOKUP(SPECIES!S199,Sheet1!$B$9:$C$13,2,FALSE),0)*$I176</f>
        <v>#VALUE!</v>
      </c>
      <c r="L176" s="8" t="e">
        <f>_xlfn.IFNA(VLOOKUP(SPECIES!T199,Sheet1!$B$9:$C$13,2,FALSE),0)*$I176</f>
        <v>#VALUE!</v>
      </c>
      <c r="M176" s="8" t="e">
        <f>_xlfn.IFNA(VLOOKUP(SPECIES!U199,Sheet1!$B$9:$C$13,2,FALSE),0)*$I176</f>
        <v>#VALUE!</v>
      </c>
      <c r="N176" s="8" t="e">
        <f>_xlfn.IFNA(VLOOKUP(SPECIES!V199,Sheet1!$B$9:$C$13,2,FALSE),0)*$I176</f>
        <v>#VALUE!</v>
      </c>
      <c r="O176" s="8" t="e">
        <f>_xlfn.IFNA(VLOOKUP(SPECIES!W199,Sheet1!$B$9:$C$13,2,FALSE),0)*$I176</f>
        <v>#VALUE!</v>
      </c>
      <c r="P176" s="8" t="e">
        <f>_xlfn.IFNA(VLOOKUP(SPECIES!X199,Sheet1!$B$9:$C$13,2,FALSE),0)*$I176</f>
        <v>#VALUE!</v>
      </c>
      <c r="Q176" s="8" t="e">
        <f>_xlfn.IFNA(VLOOKUP(SPECIES!Y199,Sheet1!$B$9:$C$13,2,FALSE),0)*$I176</f>
        <v>#VALUE!</v>
      </c>
      <c r="R176" s="8" t="e">
        <f>_xlfn.IFNA(VLOOKUP(SPECIES!Z199,Sheet1!$B$9:$C$13,2,FALSE),0)*$I176</f>
        <v>#VALUE!</v>
      </c>
      <c r="S176" s="8" t="e">
        <f>_xlfn.IFNA(VLOOKUP(SPECIES!AA199,Sheet1!$B$9:$C$13,2,FALSE),0)*$I176</f>
        <v>#VALUE!</v>
      </c>
      <c r="T176" s="8" t="e">
        <f>_xlfn.IFNA(VLOOKUP(SPECIES!AB199,Sheet1!$B$9:$C$13,2,FALSE),0)*$I176</f>
        <v>#VALUE!</v>
      </c>
      <c r="U176" s="8" t="e">
        <f>_xlfn.IFNA(VLOOKUP(SPECIES!AC199,Sheet1!$B$9:$C$13,2,FALSE),0)*$I176</f>
        <v>#VALUE!</v>
      </c>
      <c r="V176" s="8" t="e">
        <f>_xlfn.IFNA(VLOOKUP(SPECIES!AD199,Sheet1!$B$9:$C$13,2,FALSE),0)*$I176</f>
        <v>#VALUE!</v>
      </c>
      <c r="W176" s="8" t="e">
        <f>_xlfn.IFNA(VLOOKUP(SPECIES!AE199,Sheet1!$B$9:$C$13,2,FALSE),0)*$I176</f>
        <v>#VALUE!</v>
      </c>
      <c r="X176" s="8" t="e">
        <f>_xlfn.IFNA(VLOOKUP(SPECIES!AF199,Sheet1!$B$9:$C$13,2,FALSE),0)*$I176</f>
        <v>#VALUE!</v>
      </c>
      <c r="Y176" s="8" t="e">
        <f>_xlfn.IFNA(VLOOKUP(SPECIES!AG199,Sheet1!$B$9:$C$13,2,FALSE),0)*$I176</f>
        <v>#VALUE!</v>
      </c>
      <c r="Z176" s="8" t="e">
        <f>_xlfn.IFNA(VLOOKUP(SPECIES!AH199,Sheet1!$B$9:$C$13,2,FALSE),0)*$I176</f>
        <v>#VALUE!</v>
      </c>
      <c r="AA176" s="8" t="e">
        <f>_xlfn.IFNA(VLOOKUP(SPECIES!AI199,Sheet1!$B$9:$C$13,2,FALSE),0)*$I176</f>
        <v>#VALUE!</v>
      </c>
      <c r="AB176" s="8" t="e">
        <f>_xlfn.IFNA(VLOOKUP(SPECIES!AJ199,Sheet1!$B$9:$C$13,2,FALSE),0)*$I176</f>
        <v>#VALUE!</v>
      </c>
      <c r="AC176" s="8" t="e">
        <f>_xlfn.IFNA(VLOOKUP(SPECIES!AK199,Sheet1!$B$9:$C$13,2,FALSE),0)*$I176</f>
        <v>#VALUE!</v>
      </c>
      <c r="AD176" s="8" t="e">
        <f>_xlfn.IFNA(VLOOKUP(SPECIES!AL199,Sheet1!$B$9:$C$13,2,FALSE),0)*$I176</f>
        <v>#VALUE!</v>
      </c>
      <c r="AE176" s="8" t="e">
        <f>_xlfn.IFNA(VLOOKUP(SPECIES!AM199,Sheet1!$B$9:$C$13,2,FALSE),0)*$I176</f>
        <v>#VALUE!</v>
      </c>
      <c r="AF176" s="8" t="e">
        <f>_xlfn.IFNA(VLOOKUP(SPECIES!AN199,Sheet1!$B$9:$C$13,2,FALSE),0)*$I176</f>
        <v>#VALUE!</v>
      </c>
      <c r="AG176" s="8" t="e">
        <f>_xlfn.IFNA(VLOOKUP(SPECIES!AO199,Sheet1!$B$9:$C$13,2,FALSE),0)*$I176</f>
        <v>#VALUE!</v>
      </c>
      <c r="AH176" s="8" t="e">
        <f>_xlfn.IFNA(VLOOKUP(SPECIES!AP199,Sheet1!$B$9:$C$13,2,FALSE),0)*$I176</f>
        <v>#VALUE!</v>
      </c>
      <c r="AI176" s="8" t="e">
        <f>_xlfn.IFNA(VLOOKUP(SPECIES!AQ199,Sheet1!$B$9:$C$13,2,FALSE),0)*$I176</f>
        <v>#VALUE!</v>
      </c>
      <c r="AJ176" s="8" t="e">
        <f>_xlfn.IFNA(VLOOKUP(SPECIES!AR199,Sheet1!$B$9:$C$13,2,FALSE),0)*$I176</f>
        <v>#VALUE!</v>
      </c>
      <c r="AK176" s="8" t="e">
        <f>_xlfn.IFNA(VLOOKUP(SPECIES!AS199,Sheet1!$B$9:$C$13,2,FALSE),0)*$I176</f>
        <v>#VALUE!</v>
      </c>
      <c r="AL176" s="8" t="e">
        <f>_xlfn.IFNA(VLOOKUP(SPECIES!AT199,Sheet1!$B$9:$C$13,2,FALSE),0)*$I176</f>
        <v>#VALUE!</v>
      </c>
      <c r="AM176" s="8" t="e">
        <f>_xlfn.IFNA(VLOOKUP(SPECIES!AU199,Sheet1!$B$9:$C$13,2,FALSE),0)*$I176</f>
        <v>#VALUE!</v>
      </c>
      <c r="AN176" s="8" t="e">
        <f>_xlfn.IFNA(VLOOKUP(SPECIES!AV199,Sheet1!$B$9:$C$13,2,FALSE),0)*$I176</f>
        <v>#VALUE!</v>
      </c>
      <c r="AO176" s="8" t="e">
        <f>_xlfn.IFNA(VLOOKUP(SPECIES!AW199,Sheet1!$B$9:$C$13,2,FALSE),0)*$I176</f>
        <v>#VALUE!</v>
      </c>
      <c r="AP176" s="8" t="e">
        <f>_xlfn.IFNA(VLOOKUP(SPECIES!AX199,Sheet1!$B$9:$C$13,2,FALSE),0)*$I176</f>
        <v>#VALUE!</v>
      </c>
      <c r="AQ176" s="8" t="e">
        <f>_xlfn.IFNA(VLOOKUP(SPECIES!AY199,Sheet1!$B$9:$C$13,2,FALSE),0)*$I176</f>
        <v>#VALUE!</v>
      </c>
      <c r="AR176" s="8" t="e">
        <f>_xlfn.IFNA(VLOOKUP(SPECIES!AZ199,Sheet1!$B$9:$C$13,2,FALSE),0)*$I176</f>
        <v>#VALUE!</v>
      </c>
      <c r="AS176" s="8" t="e">
        <f>_xlfn.IFNA(VLOOKUP(SPECIES!BA199,Sheet1!$B$9:$C$13,2,FALSE),0)*$I176</f>
        <v>#VALUE!</v>
      </c>
      <c r="AT176" s="8" t="e">
        <f>_xlfn.IFNA(VLOOKUP(SPECIES!BB199,Sheet1!$B$9:$C$13,2,FALSE),0)*$I176</f>
        <v>#VALUE!</v>
      </c>
      <c r="AU176" s="8" t="e">
        <f>_xlfn.IFNA(VLOOKUP(SPECIES!BC199,Sheet1!$B$9:$C$13,2,FALSE),0)*$I176</f>
        <v>#VALUE!</v>
      </c>
      <c r="AV176" s="8" t="e">
        <f>_xlfn.IFNA(VLOOKUP(SPECIES!BD199,Sheet1!$B$9:$C$13,2,FALSE),0)*$I176</f>
        <v>#VALUE!</v>
      </c>
      <c r="AW176" s="8" t="e">
        <f>_xlfn.IFNA(VLOOKUP(SPECIES!BE199,Sheet1!$B$9:$C$13,2,FALSE),0)*$I176</f>
        <v>#VALUE!</v>
      </c>
      <c r="AX176" s="8" t="e">
        <f>_xlfn.IFNA(VLOOKUP(SPECIES!BF199,Sheet1!$B$9:$C$13,2,FALSE),0)*$I176</f>
        <v>#VALUE!</v>
      </c>
      <c r="AY176" s="8" t="e">
        <f>_xlfn.IFNA(VLOOKUP(SPECIES!BG199,Sheet1!$B$9:$C$13,2,FALSE),0)*$I176</f>
        <v>#VALUE!</v>
      </c>
      <c r="AZ176" s="8" t="e">
        <f>_xlfn.IFNA(VLOOKUP(SPECIES!BH199,Sheet1!$B$9:$C$13,2,FALSE),0)*$I176</f>
        <v>#VALUE!</v>
      </c>
      <c r="BA176" s="8" t="e">
        <f>_xlfn.IFNA(VLOOKUP(SPECIES!BI199,Sheet1!$B$9:$C$13,2,FALSE),0)*$I176</f>
        <v>#VALUE!</v>
      </c>
      <c r="BB176" s="8" t="e">
        <f>_xlfn.IFNA(VLOOKUP(SPECIES!BJ199,Sheet1!$B$9:$C$13,2,FALSE),0)*$I176</f>
        <v>#VALUE!</v>
      </c>
      <c r="BC176" s="8" t="e">
        <f>_xlfn.IFNA(VLOOKUP(SPECIES!BK199,Sheet1!$B$9:$C$13,2,FALSE),0)*$I176</f>
        <v>#VALUE!</v>
      </c>
      <c r="BD176" s="8" t="e">
        <f>_xlfn.IFNA(VLOOKUP(SPECIES!BL199,Sheet1!$B$9:$C$13,2,FALSE),0)*$I176</f>
        <v>#VALUE!</v>
      </c>
      <c r="BE176" s="8" t="e">
        <f>_xlfn.IFNA(VLOOKUP(SPECIES!BM199,Sheet1!$B$9:$C$13,2,FALSE),0)*$I176</f>
        <v>#VALUE!</v>
      </c>
      <c r="BF176" s="8" t="e">
        <f>_xlfn.IFNA(VLOOKUP(SPECIES!BN199,Sheet1!$B$9:$C$13,2,FALSE),0)*$I176</f>
        <v>#VALUE!</v>
      </c>
      <c r="BG176" s="89" t="e">
        <f>_xlfn.IFNA(VLOOKUP(SPECIES!BO199,Sheet1!$B$9:$C$13,2,FALSE),0)*$I176</f>
        <v>#VALUE!</v>
      </c>
    </row>
    <row r="177" spans="8:59">
      <c r="H177" s="130"/>
      <c r="I177" s="89" t="str">
        <f>IF(SPECIES!C200="x",9,IF(SPECIES!D200="x",3,IF(SPECIES!E200="x",1,"")))</f>
        <v/>
      </c>
      <c r="J177" s="88" t="e">
        <f>_xlfn.IFNA(VLOOKUP(SPECIES!R200,Sheet1!$B$9:$C$13,2,FALSE),0)*$I177</f>
        <v>#VALUE!</v>
      </c>
      <c r="K177" s="8" t="e">
        <f>_xlfn.IFNA(VLOOKUP(SPECIES!S200,Sheet1!$B$9:$C$13,2,FALSE),0)*$I177</f>
        <v>#VALUE!</v>
      </c>
      <c r="L177" s="8" t="e">
        <f>_xlfn.IFNA(VLOOKUP(SPECIES!T200,Sheet1!$B$9:$C$13,2,FALSE),0)*$I177</f>
        <v>#VALUE!</v>
      </c>
      <c r="M177" s="8" t="e">
        <f>_xlfn.IFNA(VLOOKUP(SPECIES!U200,Sheet1!$B$9:$C$13,2,FALSE),0)*$I177</f>
        <v>#VALUE!</v>
      </c>
      <c r="N177" s="8" t="e">
        <f>_xlfn.IFNA(VLOOKUP(SPECIES!V200,Sheet1!$B$9:$C$13,2,FALSE),0)*$I177</f>
        <v>#VALUE!</v>
      </c>
      <c r="O177" s="8" t="e">
        <f>_xlfn.IFNA(VLOOKUP(SPECIES!W200,Sheet1!$B$9:$C$13,2,FALSE),0)*$I177</f>
        <v>#VALUE!</v>
      </c>
      <c r="P177" s="8" t="e">
        <f>_xlfn.IFNA(VLOOKUP(SPECIES!X200,Sheet1!$B$9:$C$13,2,FALSE),0)*$I177</f>
        <v>#VALUE!</v>
      </c>
      <c r="Q177" s="8" t="e">
        <f>_xlfn.IFNA(VLOOKUP(SPECIES!Y200,Sheet1!$B$9:$C$13,2,FALSE),0)*$I177</f>
        <v>#VALUE!</v>
      </c>
      <c r="R177" s="8" t="e">
        <f>_xlfn.IFNA(VLOOKUP(SPECIES!Z200,Sheet1!$B$9:$C$13,2,FALSE),0)*$I177</f>
        <v>#VALUE!</v>
      </c>
      <c r="S177" s="8" t="e">
        <f>_xlfn.IFNA(VLOOKUP(SPECIES!AA200,Sheet1!$B$9:$C$13,2,FALSE),0)*$I177</f>
        <v>#VALUE!</v>
      </c>
      <c r="T177" s="8" t="e">
        <f>_xlfn.IFNA(VLOOKUP(SPECIES!AB200,Sheet1!$B$9:$C$13,2,FALSE),0)*$I177</f>
        <v>#VALUE!</v>
      </c>
      <c r="U177" s="8" t="e">
        <f>_xlfn.IFNA(VLOOKUP(SPECIES!AC200,Sheet1!$B$9:$C$13,2,FALSE),0)*$I177</f>
        <v>#VALUE!</v>
      </c>
      <c r="V177" s="8" t="e">
        <f>_xlfn.IFNA(VLOOKUP(SPECIES!AD200,Sheet1!$B$9:$C$13,2,FALSE),0)*$I177</f>
        <v>#VALUE!</v>
      </c>
      <c r="W177" s="8" t="e">
        <f>_xlfn.IFNA(VLOOKUP(SPECIES!AE200,Sheet1!$B$9:$C$13,2,FALSE),0)*$I177</f>
        <v>#VALUE!</v>
      </c>
      <c r="X177" s="8" t="e">
        <f>_xlfn.IFNA(VLOOKUP(SPECIES!AF200,Sheet1!$B$9:$C$13,2,FALSE),0)*$I177</f>
        <v>#VALUE!</v>
      </c>
      <c r="Y177" s="8" t="e">
        <f>_xlfn.IFNA(VLOOKUP(SPECIES!AG200,Sheet1!$B$9:$C$13,2,FALSE),0)*$I177</f>
        <v>#VALUE!</v>
      </c>
      <c r="Z177" s="8" t="e">
        <f>_xlfn.IFNA(VLOOKUP(SPECIES!AH200,Sheet1!$B$9:$C$13,2,FALSE),0)*$I177</f>
        <v>#VALUE!</v>
      </c>
      <c r="AA177" s="8" t="e">
        <f>_xlfn.IFNA(VLOOKUP(SPECIES!AI200,Sheet1!$B$9:$C$13,2,FALSE),0)*$I177</f>
        <v>#VALUE!</v>
      </c>
      <c r="AB177" s="8" t="e">
        <f>_xlfn.IFNA(VLOOKUP(SPECIES!AJ200,Sheet1!$B$9:$C$13,2,FALSE),0)*$I177</f>
        <v>#VALUE!</v>
      </c>
      <c r="AC177" s="8" t="e">
        <f>_xlfn.IFNA(VLOOKUP(SPECIES!AK200,Sheet1!$B$9:$C$13,2,FALSE),0)*$I177</f>
        <v>#VALUE!</v>
      </c>
      <c r="AD177" s="8" t="e">
        <f>_xlfn.IFNA(VLOOKUP(SPECIES!AL200,Sheet1!$B$9:$C$13,2,FALSE),0)*$I177</f>
        <v>#VALUE!</v>
      </c>
      <c r="AE177" s="8" t="e">
        <f>_xlfn.IFNA(VLOOKUP(SPECIES!AM200,Sheet1!$B$9:$C$13,2,FALSE),0)*$I177</f>
        <v>#VALUE!</v>
      </c>
      <c r="AF177" s="8" t="e">
        <f>_xlfn.IFNA(VLOOKUP(SPECIES!AN200,Sheet1!$B$9:$C$13,2,FALSE),0)*$I177</f>
        <v>#VALUE!</v>
      </c>
      <c r="AG177" s="8" t="e">
        <f>_xlfn.IFNA(VLOOKUP(SPECIES!AO200,Sheet1!$B$9:$C$13,2,FALSE),0)*$I177</f>
        <v>#VALUE!</v>
      </c>
      <c r="AH177" s="8" t="e">
        <f>_xlfn.IFNA(VLOOKUP(SPECIES!AP200,Sheet1!$B$9:$C$13,2,FALSE),0)*$I177</f>
        <v>#VALUE!</v>
      </c>
      <c r="AI177" s="8" t="e">
        <f>_xlfn.IFNA(VLOOKUP(SPECIES!AQ200,Sheet1!$B$9:$C$13,2,FALSE),0)*$I177</f>
        <v>#VALUE!</v>
      </c>
      <c r="AJ177" s="8" t="e">
        <f>_xlfn.IFNA(VLOOKUP(SPECIES!AR200,Sheet1!$B$9:$C$13,2,FALSE),0)*$I177</f>
        <v>#VALUE!</v>
      </c>
      <c r="AK177" s="8" t="e">
        <f>_xlfn.IFNA(VLOOKUP(SPECIES!AS200,Sheet1!$B$9:$C$13,2,FALSE),0)*$I177</f>
        <v>#VALUE!</v>
      </c>
      <c r="AL177" s="8" t="e">
        <f>_xlfn.IFNA(VLOOKUP(SPECIES!AT200,Sheet1!$B$9:$C$13,2,FALSE),0)*$I177</f>
        <v>#VALUE!</v>
      </c>
      <c r="AM177" s="8" t="e">
        <f>_xlfn.IFNA(VLOOKUP(SPECIES!AU200,Sheet1!$B$9:$C$13,2,FALSE),0)*$I177</f>
        <v>#VALUE!</v>
      </c>
      <c r="AN177" s="8" t="e">
        <f>_xlfn.IFNA(VLOOKUP(SPECIES!AV200,Sheet1!$B$9:$C$13,2,FALSE),0)*$I177</f>
        <v>#VALUE!</v>
      </c>
      <c r="AO177" s="8" t="e">
        <f>_xlfn.IFNA(VLOOKUP(SPECIES!AW200,Sheet1!$B$9:$C$13,2,FALSE),0)*$I177</f>
        <v>#VALUE!</v>
      </c>
      <c r="AP177" s="8" t="e">
        <f>_xlfn.IFNA(VLOOKUP(SPECIES!AX200,Sheet1!$B$9:$C$13,2,FALSE),0)*$I177</f>
        <v>#VALUE!</v>
      </c>
      <c r="AQ177" s="8" t="e">
        <f>_xlfn.IFNA(VLOOKUP(SPECIES!AY200,Sheet1!$B$9:$C$13,2,FALSE),0)*$I177</f>
        <v>#VALUE!</v>
      </c>
      <c r="AR177" s="8" t="e">
        <f>_xlfn.IFNA(VLOOKUP(SPECIES!AZ200,Sheet1!$B$9:$C$13,2,FALSE),0)*$I177</f>
        <v>#VALUE!</v>
      </c>
      <c r="AS177" s="8" t="e">
        <f>_xlfn.IFNA(VLOOKUP(SPECIES!BA200,Sheet1!$B$9:$C$13,2,FALSE),0)*$I177</f>
        <v>#VALUE!</v>
      </c>
      <c r="AT177" s="8" t="e">
        <f>_xlfn.IFNA(VLOOKUP(SPECIES!BB200,Sheet1!$B$9:$C$13,2,FALSE),0)*$I177</f>
        <v>#VALUE!</v>
      </c>
      <c r="AU177" s="8" t="e">
        <f>_xlfn.IFNA(VLOOKUP(SPECIES!BC200,Sheet1!$B$9:$C$13,2,FALSE),0)*$I177</f>
        <v>#VALUE!</v>
      </c>
      <c r="AV177" s="8" t="e">
        <f>_xlfn.IFNA(VLOOKUP(SPECIES!BD200,Sheet1!$B$9:$C$13,2,FALSE),0)*$I177</f>
        <v>#VALUE!</v>
      </c>
      <c r="AW177" s="8" t="e">
        <f>_xlfn.IFNA(VLOOKUP(SPECIES!BE200,Sheet1!$B$9:$C$13,2,FALSE),0)*$I177</f>
        <v>#VALUE!</v>
      </c>
      <c r="AX177" s="8" t="e">
        <f>_xlfn.IFNA(VLOOKUP(SPECIES!BF200,Sheet1!$B$9:$C$13,2,FALSE),0)*$I177</f>
        <v>#VALUE!</v>
      </c>
      <c r="AY177" s="8" t="e">
        <f>_xlfn.IFNA(VLOOKUP(SPECIES!BG200,Sheet1!$B$9:$C$13,2,FALSE),0)*$I177</f>
        <v>#VALUE!</v>
      </c>
      <c r="AZ177" s="8" t="e">
        <f>_xlfn.IFNA(VLOOKUP(SPECIES!BH200,Sheet1!$B$9:$C$13,2,FALSE),0)*$I177</f>
        <v>#VALUE!</v>
      </c>
      <c r="BA177" s="8" t="e">
        <f>_xlfn.IFNA(VLOOKUP(SPECIES!BI200,Sheet1!$B$9:$C$13,2,FALSE),0)*$I177</f>
        <v>#VALUE!</v>
      </c>
      <c r="BB177" s="8" t="e">
        <f>_xlfn.IFNA(VLOOKUP(SPECIES!BJ200,Sheet1!$B$9:$C$13,2,FALSE),0)*$I177</f>
        <v>#VALUE!</v>
      </c>
      <c r="BC177" s="8" t="e">
        <f>_xlfn.IFNA(VLOOKUP(SPECIES!BK200,Sheet1!$B$9:$C$13,2,FALSE),0)*$I177</f>
        <v>#VALUE!</v>
      </c>
      <c r="BD177" s="8" t="e">
        <f>_xlfn.IFNA(VLOOKUP(SPECIES!BL200,Sheet1!$B$9:$C$13,2,FALSE),0)*$I177</f>
        <v>#VALUE!</v>
      </c>
      <c r="BE177" s="8" t="e">
        <f>_xlfn.IFNA(VLOOKUP(SPECIES!BM200,Sheet1!$B$9:$C$13,2,FALSE),0)*$I177</f>
        <v>#VALUE!</v>
      </c>
      <c r="BF177" s="8" t="e">
        <f>_xlfn.IFNA(VLOOKUP(SPECIES!BN200,Sheet1!$B$9:$C$13,2,FALSE),0)*$I177</f>
        <v>#VALUE!</v>
      </c>
      <c r="BG177" s="89" t="e">
        <f>_xlfn.IFNA(VLOOKUP(SPECIES!BO200,Sheet1!$B$9:$C$13,2,FALSE),0)*$I177</f>
        <v>#VALUE!</v>
      </c>
    </row>
    <row r="178" spans="8:59">
      <c r="H178" s="130"/>
      <c r="I178" s="89" t="str">
        <f>IF(SPECIES!C201="x",9,IF(SPECIES!D201="x",3,IF(SPECIES!E201="x",1,"")))</f>
        <v/>
      </c>
      <c r="J178" s="88" t="e">
        <f>_xlfn.IFNA(VLOOKUP(SPECIES!R201,Sheet1!$B$9:$C$13,2,FALSE),0)*$I178</f>
        <v>#VALUE!</v>
      </c>
      <c r="K178" s="8" t="e">
        <f>_xlfn.IFNA(VLOOKUP(SPECIES!S201,Sheet1!$B$9:$C$13,2,FALSE),0)*$I178</f>
        <v>#VALUE!</v>
      </c>
      <c r="L178" s="8" t="e">
        <f>_xlfn.IFNA(VLOOKUP(SPECIES!T201,Sheet1!$B$9:$C$13,2,FALSE),0)*$I178</f>
        <v>#VALUE!</v>
      </c>
      <c r="M178" s="8" t="e">
        <f>_xlfn.IFNA(VLOOKUP(SPECIES!U201,Sheet1!$B$9:$C$13,2,FALSE),0)*$I178</f>
        <v>#VALUE!</v>
      </c>
      <c r="N178" s="8" t="e">
        <f>_xlfn.IFNA(VLOOKUP(SPECIES!V201,Sheet1!$B$9:$C$13,2,FALSE),0)*$I178</f>
        <v>#VALUE!</v>
      </c>
      <c r="O178" s="8" t="e">
        <f>_xlfn.IFNA(VLOOKUP(SPECIES!W201,Sheet1!$B$9:$C$13,2,FALSE),0)*$I178</f>
        <v>#VALUE!</v>
      </c>
      <c r="P178" s="8" t="e">
        <f>_xlfn.IFNA(VLOOKUP(SPECIES!X201,Sheet1!$B$9:$C$13,2,FALSE),0)*$I178</f>
        <v>#VALUE!</v>
      </c>
      <c r="Q178" s="8" t="e">
        <f>_xlfn.IFNA(VLOOKUP(SPECIES!Y201,Sheet1!$B$9:$C$13,2,FALSE),0)*$I178</f>
        <v>#VALUE!</v>
      </c>
      <c r="R178" s="8" t="e">
        <f>_xlfn.IFNA(VLOOKUP(SPECIES!Z201,Sheet1!$B$9:$C$13,2,FALSE),0)*$I178</f>
        <v>#VALUE!</v>
      </c>
      <c r="S178" s="8" t="e">
        <f>_xlfn.IFNA(VLOOKUP(SPECIES!AA201,Sheet1!$B$9:$C$13,2,FALSE),0)*$I178</f>
        <v>#VALUE!</v>
      </c>
      <c r="T178" s="8" t="e">
        <f>_xlfn.IFNA(VLOOKUP(SPECIES!AB201,Sheet1!$B$9:$C$13,2,FALSE),0)*$I178</f>
        <v>#VALUE!</v>
      </c>
      <c r="U178" s="8" t="e">
        <f>_xlfn.IFNA(VLOOKUP(SPECIES!AC201,Sheet1!$B$9:$C$13,2,FALSE),0)*$I178</f>
        <v>#VALUE!</v>
      </c>
      <c r="V178" s="8" t="e">
        <f>_xlfn.IFNA(VLOOKUP(SPECIES!AD201,Sheet1!$B$9:$C$13,2,FALSE),0)*$I178</f>
        <v>#VALUE!</v>
      </c>
      <c r="W178" s="8" t="e">
        <f>_xlfn.IFNA(VLOOKUP(SPECIES!AE201,Sheet1!$B$9:$C$13,2,FALSE),0)*$I178</f>
        <v>#VALUE!</v>
      </c>
      <c r="X178" s="8" t="e">
        <f>_xlfn.IFNA(VLOOKUP(SPECIES!AF201,Sheet1!$B$9:$C$13,2,FALSE),0)*$I178</f>
        <v>#VALUE!</v>
      </c>
      <c r="Y178" s="8" t="e">
        <f>_xlfn.IFNA(VLOOKUP(SPECIES!AG201,Sheet1!$B$9:$C$13,2,FALSE),0)*$I178</f>
        <v>#VALUE!</v>
      </c>
      <c r="Z178" s="8" t="e">
        <f>_xlfn.IFNA(VLOOKUP(SPECIES!AH201,Sheet1!$B$9:$C$13,2,FALSE),0)*$I178</f>
        <v>#VALUE!</v>
      </c>
      <c r="AA178" s="8" t="e">
        <f>_xlfn.IFNA(VLOOKUP(SPECIES!AI201,Sheet1!$B$9:$C$13,2,FALSE),0)*$I178</f>
        <v>#VALUE!</v>
      </c>
      <c r="AB178" s="8" t="e">
        <f>_xlfn.IFNA(VLOOKUP(SPECIES!AJ201,Sheet1!$B$9:$C$13,2,FALSE),0)*$I178</f>
        <v>#VALUE!</v>
      </c>
      <c r="AC178" s="8" t="e">
        <f>_xlfn.IFNA(VLOOKUP(SPECIES!AK201,Sheet1!$B$9:$C$13,2,FALSE),0)*$I178</f>
        <v>#VALUE!</v>
      </c>
      <c r="AD178" s="8" t="e">
        <f>_xlfn.IFNA(VLOOKUP(SPECIES!AL201,Sheet1!$B$9:$C$13,2,FALSE),0)*$I178</f>
        <v>#VALUE!</v>
      </c>
      <c r="AE178" s="8" t="e">
        <f>_xlfn.IFNA(VLOOKUP(SPECIES!AM201,Sheet1!$B$9:$C$13,2,FALSE),0)*$I178</f>
        <v>#VALUE!</v>
      </c>
      <c r="AF178" s="8" t="e">
        <f>_xlfn.IFNA(VLOOKUP(SPECIES!AN201,Sheet1!$B$9:$C$13,2,FALSE),0)*$I178</f>
        <v>#VALUE!</v>
      </c>
      <c r="AG178" s="8" t="e">
        <f>_xlfn.IFNA(VLOOKUP(SPECIES!AO201,Sheet1!$B$9:$C$13,2,FALSE),0)*$I178</f>
        <v>#VALUE!</v>
      </c>
      <c r="AH178" s="8" t="e">
        <f>_xlfn.IFNA(VLOOKUP(SPECIES!AP201,Sheet1!$B$9:$C$13,2,FALSE),0)*$I178</f>
        <v>#VALUE!</v>
      </c>
      <c r="AI178" s="8" t="e">
        <f>_xlfn.IFNA(VLOOKUP(SPECIES!AQ201,Sheet1!$B$9:$C$13,2,FALSE),0)*$I178</f>
        <v>#VALUE!</v>
      </c>
      <c r="AJ178" s="8" t="e">
        <f>_xlfn.IFNA(VLOOKUP(SPECIES!AR201,Sheet1!$B$9:$C$13,2,FALSE),0)*$I178</f>
        <v>#VALUE!</v>
      </c>
      <c r="AK178" s="8" t="e">
        <f>_xlfn.IFNA(VLOOKUP(SPECIES!AS201,Sheet1!$B$9:$C$13,2,FALSE),0)*$I178</f>
        <v>#VALUE!</v>
      </c>
      <c r="AL178" s="8" t="e">
        <f>_xlfn.IFNA(VLOOKUP(SPECIES!AT201,Sheet1!$B$9:$C$13,2,FALSE),0)*$I178</f>
        <v>#VALUE!</v>
      </c>
      <c r="AM178" s="8" t="e">
        <f>_xlfn.IFNA(VLOOKUP(SPECIES!AU201,Sheet1!$B$9:$C$13,2,FALSE),0)*$I178</f>
        <v>#VALUE!</v>
      </c>
      <c r="AN178" s="8" t="e">
        <f>_xlfn.IFNA(VLOOKUP(SPECIES!AV201,Sheet1!$B$9:$C$13,2,FALSE),0)*$I178</f>
        <v>#VALUE!</v>
      </c>
      <c r="AO178" s="8" t="e">
        <f>_xlfn.IFNA(VLOOKUP(SPECIES!AW201,Sheet1!$B$9:$C$13,2,FALSE),0)*$I178</f>
        <v>#VALUE!</v>
      </c>
      <c r="AP178" s="8" t="e">
        <f>_xlfn.IFNA(VLOOKUP(SPECIES!AX201,Sheet1!$B$9:$C$13,2,FALSE),0)*$I178</f>
        <v>#VALUE!</v>
      </c>
      <c r="AQ178" s="8" t="e">
        <f>_xlfn.IFNA(VLOOKUP(SPECIES!AY201,Sheet1!$B$9:$C$13,2,FALSE),0)*$I178</f>
        <v>#VALUE!</v>
      </c>
      <c r="AR178" s="8" t="e">
        <f>_xlfn.IFNA(VLOOKUP(SPECIES!AZ201,Sheet1!$B$9:$C$13,2,FALSE),0)*$I178</f>
        <v>#VALUE!</v>
      </c>
      <c r="AS178" s="8" t="e">
        <f>_xlfn.IFNA(VLOOKUP(SPECIES!BA201,Sheet1!$B$9:$C$13,2,FALSE),0)*$I178</f>
        <v>#VALUE!</v>
      </c>
      <c r="AT178" s="8" t="e">
        <f>_xlfn.IFNA(VLOOKUP(SPECIES!BB201,Sheet1!$B$9:$C$13,2,FALSE),0)*$I178</f>
        <v>#VALUE!</v>
      </c>
      <c r="AU178" s="8" t="e">
        <f>_xlfn.IFNA(VLOOKUP(SPECIES!BC201,Sheet1!$B$9:$C$13,2,FALSE),0)*$I178</f>
        <v>#VALUE!</v>
      </c>
      <c r="AV178" s="8" t="e">
        <f>_xlfn.IFNA(VLOOKUP(SPECIES!BD201,Sheet1!$B$9:$C$13,2,FALSE),0)*$I178</f>
        <v>#VALUE!</v>
      </c>
      <c r="AW178" s="8" t="e">
        <f>_xlfn.IFNA(VLOOKUP(SPECIES!BE201,Sheet1!$B$9:$C$13,2,FALSE),0)*$I178</f>
        <v>#VALUE!</v>
      </c>
      <c r="AX178" s="8" t="e">
        <f>_xlfn.IFNA(VLOOKUP(SPECIES!BF201,Sheet1!$B$9:$C$13,2,FALSE),0)*$I178</f>
        <v>#VALUE!</v>
      </c>
      <c r="AY178" s="8" t="e">
        <f>_xlfn.IFNA(VLOOKUP(SPECIES!BG201,Sheet1!$B$9:$C$13,2,FALSE),0)*$I178</f>
        <v>#VALUE!</v>
      </c>
      <c r="AZ178" s="8" t="e">
        <f>_xlfn.IFNA(VLOOKUP(SPECIES!BH201,Sheet1!$B$9:$C$13,2,FALSE),0)*$I178</f>
        <v>#VALUE!</v>
      </c>
      <c r="BA178" s="8" t="e">
        <f>_xlfn.IFNA(VLOOKUP(SPECIES!BI201,Sheet1!$B$9:$C$13,2,FALSE),0)*$I178</f>
        <v>#VALUE!</v>
      </c>
      <c r="BB178" s="8" t="e">
        <f>_xlfn.IFNA(VLOOKUP(SPECIES!BJ201,Sheet1!$B$9:$C$13,2,FALSE),0)*$I178</f>
        <v>#VALUE!</v>
      </c>
      <c r="BC178" s="8" t="e">
        <f>_xlfn.IFNA(VLOOKUP(SPECIES!BK201,Sheet1!$B$9:$C$13,2,FALSE),0)*$I178</f>
        <v>#VALUE!</v>
      </c>
      <c r="BD178" s="8" t="e">
        <f>_xlfn.IFNA(VLOOKUP(SPECIES!BL201,Sheet1!$B$9:$C$13,2,FALSE),0)*$I178</f>
        <v>#VALUE!</v>
      </c>
      <c r="BE178" s="8" t="e">
        <f>_xlfn.IFNA(VLOOKUP(SPECIES!BM201,Sheet1!$B$9:$C$13,2,FALSE),0)*$I178</f>
        <v>#VALUE!</v>
      </c>
      <c r="BF178" s="8" t="e">
        <f>_xlfn.IFNA(VLOOKUP(SPECIES!BN201,Sheet1!$B$9:$C$13,2,FALSE),0)*$I178</f>
        <v>#VALUE!</v>
      </c>
      <c r="BG178" s="89" t="e">
        <f>_xlfn.IFNA(VLOOKUP(SPECIES!BO201,Sheet1!$B$9:$C$13,2,FALSE),0)*$I178</f>
        <v>#VALUE!</v>
      </c>
    </row>
    <row r="179" spans="8:59">
      <c r="H179" s="130"/>
      <c r="I179" s="89" t="str">
        <f>IF(SPECIES!C202="x",9,IF(SPECIES!D202="x",3,IF(SPECIES!E202="x",1,"")))</f>
        <v/>
      </c>
      <c r="J179" s="88" t="e">
        <f>_xlfn.IFNA(VLOOKUP(SPECIES!R202,Sheet1!$B$9:$C$13,2,FALSE),0)*$I179</f>
        <v>#VALUE!</v>
      </c>
      <c r="K179" s="8" t="e">
        <f>_xlfn.IFNA(VLOOKUP(SPECIES!S202,Sheet1!$B$9:$C$13,2,FALSE),0)*$I179</f>
        <v>#VALUE!</v>
      </c>
      <c r="L179" s="8" t="e">
        <f>_xlfn.IFNA(VLOOKUP(SPECIES!T202,Sheet1!$B$9:$C$13,2,FALSE),0)*$I179</f>
        <v>#VALUE!</v>
      </c>
      <c r="M179" s="8" t="e">
        <f>_xlfn.IFNA(VLOOKUP(SPECIES!U202,Sheet1!$B$9:$C$13,2,FALSE),0)*$I179</f>
        <v>#VALUE!</v>
      </c>
      <c r="N179" s="8" t="e">
        <f>_xlfn.IFNA(VLOOKUP(SPECIES!V202,Sheet1!$B$9:$C$13,2,FALSE),0)*$I179</f>
        <v>#VALUE!</v>
      </c>
      <c r="O179" s="8" t="e">
        <f>_xlfn.IFNA(VLOOKUP(SPECIES!W202,Sheet1!$B$9:$C$13,2,FALSE),0)*$I179</f>
        <v>#VALUE!</v>
      </c>
      <c r="P179" s="8" t="e">
        <f>_xlfn.IFNA(VLOOKUP(SPECIES!X202,Sheet1!$B$9:$C$13,2,FALSE),0)*$I179</f>
        <v>#VALUE!</v>
      </c>
      <c r="Q179" s="8" t="e">
        <f>_xlfn.IFNA(VLOOKUP(SPECIES!Y202,Sheet1!$B$9:$C$13,2,FALSE),0)*$I179</f>
        <v>#VALUE!</v>
      </c>
      <c r="R179" s="8" t="e">
        <f>_xlfn.IFNA(VLOOKUP(SPECIES!Z202,Sheet1!$B$9:$C$13,2,FALSE),0)*$I179</f>
        <v>#VALUE!</v>
      </c>
      <c r="S179" s="8" t="e">
        <f>_xlfn.IFNA(VLOOKUP(SPECIES!AA202,Sheet1!$B$9:$C$13,2,FALSE),0)*$I179</f>
        <v>#VALUE!</v>
      </c>
      <c r="T179" s="8" t="e">
        <f>_xlfn.IFNA(VLOOKUP(SPECIES!AB202,Sheet1!$B$9:$C$13,2,FALSE),0)*$I179</f>
        <v>#VALUE!</v>
      </c>
      <c r="U179" s="8" t="e">
        <f>_xlfn.IFNA(VLOOKUP(SPECIES!AC202,Sheet1!$B$9:$C$13,2,FALSE),0)*$I179</f>
        <v>#VALUE!</v>
      </c>
      <c r="V179" s="8" t="e">
        <f>_xlfn.IFNA(VLOOKUP(SPECIES!AD202,Sheet1!$B$9:$C$13,2,FALSE),0)*$I179</f>
        <v>#VALUE!</v>
      </c>
      <c r="W179" s="8" t="e">
        <f>_xlfn.IFNA(VLOOKUP(SPECIES!AE202,Sheet1!$B$9:$C$13,2,FALSE),0)*$I179</f>
        <v>#VALUE!</v>
      </c>
      <c r="X179" s="8" t="e">
        <f>_xlfn.IFNA(VLOOKUP(SPECIES!AF202,Sheet1!$B$9:$C$13,2,FALSE),0)*$I179</f>
        <v>#VALUE!</v>
      </c>
      <c r="Y179" s="8" t="e">
        <f>_xlfn.IFNA(VLOOKUP(SPECIES!AG202,Sheet1!$B$9:$C$13,2,FALSE),0)*$I179</f>
        <v>#VALUE!</v>
      </c>
      <c r="Z179" s="8" t="e">
        <f>_xlfn.IFNA(VLOOKUP(SPECIES!AH202,Sheet1!$B$9:$C$13,2,FALSE),0)*$I179</f>
        <v>#VALUE!</v>
      </c>
      <c r="AA179" s="8" t="e">
        <f>_xlfn.IFNA(VLOOKUP(SPECIES!AI202,Sheet1!$B$9:$C$13,2,FALSE),0)*$I179</f>
        <v>#VALUE!</v>
      </c>
      <c r="AB179" s="8" t="e">
        <f>_xlfn.IFNA(VLOOKUP(SPECIES!AJ202,Sheet1!$B$9:$C$13,2,FALSE),0)*$I179</f>
        <v>#VALUE!</v>
      </c>
      <c r="AC179" s="8" t="e">
        <f>_xlfn.IFNA(VLOOKUP(SPECIES!AK202,Sheet1!$B$9:$C$13,2,FALSE),0)*$I179</f>
        <v>#VALUE!</v>
      </c>
      <c r="AD179" s="8" t="e">
        <f>_xlfn.IFNA(VLOOKUP(SPECIES!AL202,Sheet1!$B$9:$C$13,2,FALSE),0)*$I179</f>
        <v>#VALUE!</v>
      </c>
      <c r="AE179" s="8" t="e">
        <f>_xlfn.IFNA(VLOOKUP(SPECIES!AM202,Sheet1!$B$9:$C$13,2,FALSE),0)*$I179</f>
        <v>#VALUE!</v>
      </c>
      <c r="AF179" s="8" t="e">
        <f>_xlfn.IFNA(VLOOKUP(SPECIES!AN202,Sheet1!$B$9:$C$13,2,FALSE),0)*$I179</f>
        <v>#VALUE!</v>
      </c>
      <c r="AG179" s="8" t="e">
        <f>_xlfn.IFNA(VLOOKUP(SPECIES!AO202,Sheet1!$B$9:$C$13,2,FALSE),0)*$I179</f>
        <v>#VALUE!</v>
      </c>
      <c r="AH179" s="8" t="e">
        <f>_xlfn.IFNA(VLOOKUP(SPECIES!AP202,Sheet1!$B$9:$C$13,2,FALSE),0)*$I179</f>
        <v>#VALUE!</v>
      </c>
      <c r="AI179" s="8" t="e">
        <f>_xlfn.IFNA(VLOOKUP(SPECIES!AQ202,Sheet1!$B$9:$C$13,2,FALSE),0)*$I179</f>
        <v>#VALUE!</v>
      </c>
      <c r="AJ179" s="8" t="e">
        <f>_xlfn.IFNA(VLOOKUP(SPECIES!AR202,Sheet1!$B$9:$C$13,2,FALSE),0)*$I179</f>
        <v>#VALUE!</v>
      </c>
      <c r="AK179" s="8" t="e">
        <f>_xlfn.IFNA(VLOOKUP(SPECIES!AS202,Sheet1!$B$9:$C$13,2,FALSE),0)*$I179</f>
        <v>#VALUE!</v>
      </c>
      <c r="AL179" s="8" t="e">
        <f>_xlfn.IFNA(VLOOKUP(SPECIES!AT202,Sheet1!$B$9:$C$13,2,FALSE),0)*$I179</f>
        <v>#VALUE!</v>
      </c>
      <c r="AM179" s="8" t="e">
        <f>_xlfn.IFNA(VLOOKUP(SPECIES!AU202,Sheet1!$B$9:$C$13,2,FALSE),0)*$I179</f>
        <v>#VALUE!</v>
      </c>
      <c r="AN179" s="8" t="e">
        <f>_xlfn.IFNA(VLOOKUP(SPECIES!AV202,Sheet1!$B$9:$C$13,2,FALSE),0)*$I179</f>
        <v>#VALUE!</v>
      </c>
      <c r="AO179" s="8" t="e">
        <f>_xlfn.IFNA(VLOOKUP(SPECIES!AW202,Sheet1!$B$9:$C$13,2,FALSE),0)*$I179</f>
        <v>#VALUE!</v>
      </c>
      <c r="AP179" s="8" t="e">
        <f>_xlfn.IFNA(VLOOKUP(SPECIES!AX202,Sheet1!$B$9:$C$13,2,FALSE),0)*$I179</f>
        <v>#VALUE!</v>
      </c>
      <c r="AQ179" s="8" t="e">
        <f>_xlfn.IFNA(VLOOKUP(SPECIES!AY202,Sheet1!$B$9:$C$13,2,FALSE),0)*$I179</f>
        <v>#VALUE!</v>
      </c>
      <c r="AR179" s="8" t="e">
        <f>_xlfn.IFNA(VLOOKUP(SPECIES!AZ202,Sheet1!$B$9:$C$13,2,FALSE),0)*$I179</f>
        <v>#VALUE!</v>
      </c>
      <c r="AS179" s="8" t="e">
        <f>_xlfn.IFNA(VLOOKUP(SPECIES!BA202,Sheet1!$B$9:$C$13,2,FALSE),0)*$I179</f>
        <v>#VALUE!</v>
      </c>
      <c r="AT179" s="8" t="e">
        <f>_xlfn.IFNA(VLOOKUP(SPECIES!BB202,Sheet1!$B$9:$C$13,2,FALSE),0)*$I179</f>
        <v>#VALUE!</v>
      </c>
      <c r="AU179" s="8" t="e">
        <f>_xlfn.IFNA(VLOOKUP(SPECIES!BC202,Sheet1!$B$9:$C$13,2,FALSE),0)*$I179</f>
        <v>#VALUE!</v>
      </c>
      <c r="AV179" s="8" t="e">
        <f>_xlfn.IFNA(VLOOKUP(SPECIES!BD202,Sheet1!$B$9:$C$13,2,FALSE),0)*$I179</f>
        <v>#VALUE!</v>
      </c>
      <c r="AW179" s="8" t="e">
        <f>_xlfn.IFNA(VLOOKUP(SPECIES!BE202,Sheet1!$B$9:$C$13,2,FALSE),0)*$I179</f>
        <v>#VALUE!</v>
      </c>
      <c r="AX179" s="8" t="e">
        <f>_xlfn.IFNA(VLOOKUP(SPECIES!BF202,Sheet1!$B$9:$C$13,2,FALSE),0)*$I179</f>
        <v>#VALUE!</v>
      </c>
      <c r="AY179" s="8" t="e">
        <f>_xlfn.IFNA(VLOOKUP(SPECIES!BG202,Sheet1!$B$9:$C$13,2,FALSE),0)*$I179</f>
        <v>#VALUE!</v>
      </c>
      <c r="AZ179" s="8" t="e">
        <f>_xlfn.IFNA(VLOOKUP(SPECIES!BH202,Sheet1!$B$9:$C$13,2,FALSE),0)*$I179</f>
        <v>#VALUE!</v>
      </c>
      <c r="BA179" s="8" t="e">
        <f>_xlfn.IFNA(VLOOKUP(SPECIES!BI202,Sheet1!$B$9:$C$13,2,FALSE),0)*$I179</f>
        <v>#VALUE!</v>
      </c>
      <c r="BB179" s="8" t="e">
        <f>_xlfn.IFNA(VLOOKUP(SPECIES!BJ202,Sheet1!$B$9:$C$13,2,FALSE),0)*$I179</f>
        <v>#VALUE!</v>
      </c>
      <c r="BC179" s="8" t="e">
        <f>_xlfn.IFNA(VLOOKUP(SPECIES!BK202,Sheet1!$B$9:$C$13,2,FALSE),0)*$I179</f>
        <v>#VALUE!</v>
      </c>
      <c r="BD179" s="8" t="e">
        <f>_xlfn.IFNA(VLOOKUP(SPECIES!BL202,Sheet1!$B$9:$C$13,2,FALSE),0)*$I179</f>
        <v>#VALUE!</v>
      </c>
      <c r="BE179" s="8" t="e">
        <f>_xlfn.IFNA(VLOOKUP(SPECIES!BM202,Sheet1!$B$9:$C$13,2,FALSE),0)*$I179</f>
        <v>#VALUE!</v>
      </c>
      <c r="BF179" s="8" t="e">
        <f>_xlfn.IFNA(VLOOKUP(SPECIES!BN202,Sheet1!$B$9:$C$13,2,FALSE),0)*$I179</f>
        <v>#VALUE!</v>
      </c>
      <c r="BG179" s="89" t="e">
        <f>_xlfn.IFNA(VLOOKUP(SPECIES!BO202,Sheet1!$B$9:$C$13,2,FALSE),0)*$I179</f>
        <v>#VALUE!</v>
      </c>
    </row>
    <row r="180" spans="8:59">
      <c r="H180" s="130"/>
      <c r="I180" s="89" t="str">
        <f>IF(SPECIES!C203="x",9,IF(SPECIES!D203="x",3,IF(SPECIES!E203="x",1,"")))</f>
        <v/>
      </c>
      <c r="J180" s="88" t="e">
        <f>_xlfn.IFNA(VLOOKUP(SPECIES!R203,Sheet1!$B$9:$C$13,2,FALSE),0)*$I180</f>
        <v>#VALUE!</v>
      </c>
      <c r="K180" s="8" t="e">
        <f>_xlfn.IFNA(VLOOKUP(SPECIES!S203,Sheet1!$B$9:$C$13,2,FALSE),0)*$I180</f>
        <v>#VALUE!</v>
      </c>
      <c r="L180" s="8" t="e">
        <f>_xlfn.IFNA(VLOOKUP(SPECIES!T203,Sheet1!$B$9:$C$13,2,FALSE),0)*$I180</f>
        <v>#VALUE!</v>
      </c>
      <c r="M180" s="8" t="e">
        <f>_xlfn.IFNA(VLOOKUP(SPECIES!U203,Sheet1!$B$9:$C$13,2,FALSE),0)*$I180</f>
        <v>#VALUE!</v>
      </c>
      <c r="N180" s="8" t="e">
        <f>_xlfn.IFNA(VLOOKUP(SPECIES!V203,Sheet1!$B$9:$C$13,2,FALSE),0)*$I180</f>
        <v>#VALUE!</v>
      </c>
      <c r="O180" s="8" t="e">
        <f>_xlfn.IFNA(VLOOKUP(SPECIES!W203,Sheet1!$B$9:$C$13,2,FALSE),0)*$I180</f>
        <v>#VALUE!</v>
      </c>
      <c r="P180" s="8" t="e">
        <f>_xlfn.IFNA(VLOOKUP(SPECIES!X203,Sheet1!$B$9:$C$13,2,FALSE),0)*$I180</f>
        <v>#VALUE!</v>
      </c>
      <c r="Q180" s="8" t="e">
        <f>_xlfn.IFNA(VLOOKUP(SPECIES!Y203,Sheet1!$B$9:$C$13,2,FALSE),0)*$I180</f>
        <v>#VALUE!</v>
      </c>
      <c r="R180" s="8" t="e">
        <f>_xlfn.IFNA(VLOOKUP(SPECIES!Z203,Sheet1!$B$9:$C$13,2,FALSE),0)*$I180</f>
        <v>#VALUE!</v>
      </c>
      <c r="S180" s="8" t="e">
        <f>_xlfn.IFNA(VLOOKUP(SPECIES!AA203,Sheet1!$B$9:$C$13,2,FALSE),0)*$I180</f>
        <v>#VALUE!</v>
      </c>
      <c r="T180" s="8" t="e">
        <f>_xlfn.IFNA(VLOOKUP(SPECIES!AB203,Sheet1!$B$9:$C$13,2,FALSE),0)*$I180</f>
        <v>#VALUE!</v>
      </c>
      <c r="U180" s="8" t="e">
        <f>_xlfn.IFNA(VLOOKUP(SPECIES!AC203,Sheet1!$B$9:$C$13,2,FALSE),0)*$I180</f>
        <v>#VALUE!</v>
      </c>
      <c r="V180" s="8" t="e">
        <f>_xlfn.IFNA(VLOOKUP(SPECIES!AD203,Sheet1!$B$9:$C$13,2,FALSE),0)*$I180</f>
        <v>#VALUE!</v>
      </c>
      <c r="W180" s="8" t="e">
        <f>_xlfn.IFNA(VLOOKUP(SPECIES!AE203,Sheet1!$B$9:$C$13,2,FALSE),0)*$I180</f>
        <v>#VALUE!</v>
      </c>
      <c r="X180" s="8" t="e">
        <f>_xlfn.IFNA(VLOOKUP(SPECIES!AF203,Sheet1!$B$9:$C$13,2,FALSE),0)*$I180</f>
        <v>#VALUE!</v>
      </c>
      <c r="Y180" s="8" t="e">
        <f>_xlfn.IFNA(VLOOKUP(SPECIES!AG203,Sheet1!$B$9:$C$13,2,FALSE),0)*$I180</f>
        <v>#VALUE!</v>
      </c>
      <c r="Z180" s="8" t="e">
        <f>_xlfn.IFNA(VLOOKUP(SPECIES!AH203,Sheet1!$B$9:$C$13,2,FALSE),0)*$I180</f>
        <v>#VALUE!</v>
      </c>
      <c r="AA180" s="8" t="e">
        <f>_xlfn.IFNA(VLOOKUP(SPECIES!AI203,Sheet1!$B$9:$C$13,2,FALSE),0)*$I180</f>
        <v>#VALUE!</v>
      </c>
      <c r="AB180" s="8" t="e">
        <f>_xlfn.IFNA(VLOOKUP(SPECIES!AJ203,Sheet1!$B$9:$C$13,2,FALSE),0)*$I180</f>
        <v>#VALUE!</v>
      </c>
      <c r="AC180" s="8" t="e">
        <f>_xlfn.IFNA(VLOOKUP(SPECIES!AK203,Sheet1!$B$9:$C$13,2,FALSE),0)*$I180</f>
        <v>#VALUE!</v>
      </c>
      <c r="AD180" s="8" t="e">
        <f>_xlfn.IFNA(VLOOKUP(SPECIES!AL203,Sheet1!$B$9:$C$13,2,FALSE),0)*$I180</f>
        <v>#VALUE!</v>
      </c>
      <c r="AE180" s="8" t="e">
        <f>_xlfn.IFNA(VLOOKUP(SPECIES!AM203,Sheet1!$B$9:$C$13,2,FALSE),0)*$I180</f>
        <v>#VALUE!</v>
      </c>
      <c r="AF180" s="8" t="e">
        <f>_xlfn.IFNA(VLOOKUP(SPECIES!AN203,Sheet1!$B$9:$C$13,2,FALSE),0)*$I180</f>
        <v>#VALUE!</v>
      </c>
      <c r="AG180" s="8" t="e">
        <f>_xlfn.IFNA(VLOOKUP(SPECIES!AO203,Sheet1!$B$9:$C$13,2,FALSE),0)*$I180</f>
        <v>#VALUE!</v>
      </c>
      <c r="AH180" s="8" t="e">
        <f>_xlfn.IFNA(VLOOKUP(SPECIES!AP203,Sheet1!$B$9:$C$13,2,FALSE),0)*$I180</f>
        <v>#VALUE!</v>
      </c>
      <c r="AI180" s="8" t="e">
        <f>_xlfn.IFNA(VLOOKUP(SPECIES!AQ203,Sheet1!$B$9:$C$13,2,FALSE),0)*$I180</f>
        <v>#VALUE!</v>
      </c>
      <c r="AJ180" s="8" t="e">
        <f>_xlfn.IFNA(VLOOKUP(SPECIES!AR203,Sheet1!$B$9:$C$13,2,FALSE),0)*$I180</f>
        <v>#VALUE!</v>
      </c>
      <c r="AK180" s="8" t="e">
        <f>_xlfn.IFNA(VLOOKUP(SPECIES!AS203,Sheet1!$B$9:$C$13,2,FALSE),0)*$I180</f>
        <v>#VALUE!</v>
      </c>
      <c r="AL180" s="8" t="e">
        <f>_xlfn.IFNA(VLOOKUP(SPECIES!AT203,Sheet1!$B$9:$C$13,2,FALSE),0)*$I180</f>
        <v>#VALUE!</v>
      </c>
      <c r="AM180" s="8" t="e">
        <f>_xlfn.IFNA(VLOOKUP(SPECIES!AU203,Sheet1!$B$9:$C$13,2,FALSE),0)*$I180</f>
        <v>#VALUE!</v>
      </c>
      <c r="AN180" s="8" t="e">
        <f>_xlfn.IFNA(VLOOKUP(SPECIES!AV203,Sheet1!$B$9:$C$13,2,FALSE),0)*$I180</f>
        <v>#VALUE!</v>
      </c>
      <c r="AO180" s="8" t="e">
        <f>_xlfn.IFNA(VLOOKUP(SPECIES!AW203,Sheet1!$B$9:$C$13,2,FALSE),0)*$I180</f>
        <v>#VALUE!</v>
      </c>
      <c r="AP180" s="8" t="e">
        <f>_xlfn.IFNA(VLOOKUP(SPECIES!AX203,Sheet1!$B$9:$C$13,2,FALSE),0)*$I180</f>
        <v>#VALUE!</v>
      </c>
      <c r="AQ180" s="8" t="e">
        <f>_xlfn.IFNA(VLOOKUP(SPECIES!AY203,Sheet1!$B$9:$C$13,2,FALSE),0)*$I180</f>
        <v>#VALUE!</v>
      </c>
      <c r="AR180" s="8" t="e">
        <f>_xlfn.IFNA(VLOOKUP(SPECIES!AZ203,Sheet1!$B$9:$C$13,2,FALSE),0)*$I180</f>
        <v>#VALUE!</v>
      </c>
      <c r="AS180" s="8" t="e">
        <f>_xlfn.IFNA(VLOOKUP(SPECIES!BA203,Sheet1!$B$9:$C$13,2,FALSE),0)*$I180</f>
        <v>#VALUE!</v>
      </c>
      <c r="AT180" s="8" t="e">
        <f>_xlfn.IFNA(VLOOKUP(SPECIES!BB203,Sheet1!$B$9:$C$13,2,FALSE),0)*$I180</f>
        <v>#VALUE!</v>
      </c>
      <c r="AU180" s="8" t="e">
        <f>_xlfn.IFNA(VLOOKUP(SPECIES!BC203,Sheet1!$B$9:$C$13,2,FALSE),0)*$I180</f>
        <v>#VALUE!</v>
      </c>
      <c r="AV180" s="8" t="e">
        <f>_xlfn.IFNA(VLOOKUP(SPECIES!BD203,Sheet1!$B$9:$C$13,2,FALSE),0)*$I180</f>
        <v>#VALUE!</v>
      </c>
      <c r="AW180" s="8" t="e">
        <f>_xlfn.IFNA(VLOOKUP(SPECIES!BE203,Sheet1!$B$9:$C$13,2,FALSE),0)*$I180</f>
        <v>#VALUE!</v>
      </c>
      <c r="AX180" s="8" t="e">
        <f>_xlfn.IFNA(VLOOKUP(SPECIES!BF203,Sheet1!$B$9:$C$13,2,FALSE),0)*$I180</f>
        <v>#VALUE!</v>
      </c>
      <c r="AY180" s="8" t="e">
        <f>_xlfn.IFNA(VLOOKUP(SPECIES!BG203,Sheet1!$B$9:$C$13,2,FALSE),0)*$I180</f>
        <v>#VALUE!</v>
      </c>
      <c r="AZ180" s="8" t="e">
        <f>_xlfn.IFNA(VLOOKUP(SPECIES!BH203,Sheet1!$B$9:$C$13,2,FALSE),0)*$I180</f>
        <v>#VALUE!</v>
      </c>
      <c r="BA180" s="8" t="e">
        <f>_xlfn.IFNA(VLOOKUP(SPECIES!BI203,Sheet1!$B$9:$C$13,2,FALSE),0)*$I180</f>
        <v>#VALUE!</v>
      </c>
      <c r="BB180" s="8" t="e">
        <f>_xlfn.IFNA(VLOOKUP(SPECIES!BJ203,Sheet1!$B$9:$C$13,2,FALSE),0)*$I180</f>
        <v>#VALUE!</v>
      </c>
      <c r="BC180" s="8" t="e">
        <f>_xlfn.IFNA(VLOOKUP(SPECIES!BK203,Sheet1!$B$9:$C$13,2,FALSE),0)*$I180</f>
        <v>#VALUE!</v>
      </c>
      <c r="BD180" s="8" t="e">
        <f>_xlfn.IFNA(VLOOKUP(SPECIES!BL203,Sheet1!$B$9:$C$13,2,FALSE),0)*$I180</f>
        <v>#VALUE!</v>
      </c>
      <c r="BE180" s="8" t="e">
        <f>_xlfn.IFNA(VLOOKUP(SPECIES!BM203,Sheet1!$B$9:$C$13,2,FALSE),0)*$I180</f>
        <v>#VALUE!</v>
      </c>
      <c r="BF180" s="8" t="e">
        <f>_xlfn.IFNA(VLOOKUP(SPECIES!BN203,Sheet1!$B$9:$C$13,2,FALSE),0)*$I180</f>
        <v>#VALUE!</v>
      </c>
      <c r="BG180" s="89" t="e">
        <f>_xlfn.IFNA(VLOOKUP(SPECIES!BO203,Sheet1!$B$9:$C$13,2,FALSE),0)*$I180</f>
        <v>#VALUE!</v>
      </c>
    </row>
    <row r="181" spans="8:59">
      <c r="H181" s="130"/>
      <c r="I181" s="89" t="str">
        <f>IF(SPECIES!C204="x",9,IF(SPECIES!D204="x",3,IF(SPECIES!E204="x",1,"")))</f>
        <v/>
      </c>
      <c r="J181" s="88" t="e">
        <f>_xlfn.IFNA(VLOOKUP(SPECIES!R204,Sheet1!$B$9:$C$13,2,FALSE),0)*$I181</f>
        <v>#VALUE!</v>
      </c>
      <c r="K181" s="8" t="e">
        <f>_xlfn.IFNA(VLOOKUP(SPECIES!S204,Sheet1!$B$9:$C$13,2,FALSE),0)*$I181</f>
        <v>#VALUE!</v>
      </c>
      <c r="L181" s="8" t="e">
        <f>_xlfn.IFNA(VLOOKUP(SPECIES!T204,Sheet1!$B$9:$C$13,2,FALSE),0)*$I181</f>
        <v>#VALUE!</v>
      </c>
      <c r="M181" s="8" t="e">
        <f>_xlfn.IFNA(VLOOKUP(SPECIES!U204,Sheet1!$B$9:$C$13,2,FALSE),0)*$I181</f>
        <v>#VALUE!</v>
      </c>
      <c r="N181" s="8" t="e">
        <f>_xlfn.IFNA(VLOOKUP(SPECIES!V204,Sheet1!$B$9:$C$13,2,FALSE),0)*$I181</f>
        <v>#VALUE!</v>
      </c>
      <c r="O181" s="8" t="e">
        <f>_xlfn.IFNA(VLOOKUP(SPECIES!W204,Sheet1!$B$9:$C$13,2,FALSE),0)*$I181</f>
        <v>#VALUE!</v>
      </c>
      <c r="P181" s="8" t="e">
        <f>_xlfn.IFNA(VLOOKUP(SPECIES!X204,Sheet1!$B$9:$C$13,2,FALSE),0)*$I181</f>
        <v>#VALUE!</v>
      </c>
      <c r="Q181" s="8" t="e">
        <f>_xlfn.IFNA(VLOOKUP(SPECIES!Y204,Sheet1!$B$9:$C$13,2,FALSE),0)*$I181</f>
        <v>#VALUE!</v>
      </c>
      <c r="R181" s="8" t="e">
        <f>_xlfn.IFNA(VLOOKUP(SPECIES!Z204,Sheet1!$B$9:$C$13,2,FALSE),0)*$I181</f>
        <v>#VALUE!</v>
      </c>
      <c r="S181" s="8" t="e">
        <f>_xlfn.IFNA(VLOOKUP(SPECIES!AA204,Sheet1!$B$9:$C$13,2,FALSE),0)*$I181</f>
        <v>#VALUE!</v>
      </c>
      <c r="T181" s="8" t="e">
        <f>_xlfn.IFNA(VLOOKUP(SPECIES!AB204,Sheet1!$B$9:$C$13,2,FALSE),0)*$I181</f>
        <v>#VALUE!</v>
      </c>
      <c r="U181" s="8" t="e">
        <f>_xlfn.IFNA(VLOOKUP(SPECIES!AC204,Sheet1!$B$9:$C$13,2,FALSE),0)*$I181</f>
        <v>#VALUE!</v>
      </c>
      <c r="V181" s="8" t="e">
        <f>_xlfn.IFNA(VLOOKUP(SPECIES!AD204,Sheet1!$B$9:$C$13,2,FALSE),0)*$I181</f>
        <v>#VALUE!</v>
      </c>
      <c r="W181" s="8" t="e">
        <f>_xlfn.IFNA(VLOOKUP(SPECIES!AE204,Sheet1!$B$9:$C$13,2,FALSE),0)*$I181</f>
        <v>#VALUE!</v>
      </c>
      <c r="X181" s="8" t="e">
        <f>_xlfn.IFNA(VLOOKUP(SPECIES!AF204,Sheet1!$B$9:$C$13,2,FALSE),0)*$I181</f>
        <v>#VALUE!</v>
      </c>
      <c r="Y181" s="8" t="e">
        <f>_xlfn.IFNA(VLOOKUP(SPECIES!AG204,Sheet1!$B$9:$C$13,2,FALSE),0)*$I181</f>
        <v>#VALUE!</v>
      </c>
      <c r="Z181" s="8" t="e">
        <f>_xlfn.IFNA(VLOOKUP(SPECIES!AH204,Sheet1!$B$9:$C$13,2,FALSE),0)*$I181</f>
        <v>#VALUE!</v>
      </c>
      <c r="AA181" s="8" t="e">
        <f>_xlfn.IFNA(VLOOKUP(SPECIES!AI204,Sheet1!$B$9:$C$13,2,FALSE),0)*$I181</f>
        <v>#VALUE!</v>
      </c>
      <c r="AB181" s="8" t="e">
        <f>_xlfn.IFNA(VLOOKUP(SPECIES!AJ204,Sheet1!$B$9:$C$13,2,FALSE),0)*$I181</f>
        <v>#VALUE!</v>
      </c>
      <c r="AC181" s="8" t="e">
        <f>_xlfn.IFNA(VLOOKUP(SPECIES!AK204,Sheet1!$B$9:$C$13,2,FALSE),0)*$I181</f>
        <v>#VALUE!</v>
      </c>
      <c r="AD181" s="8" t="e">
        <f>_xlfn.IFNA(VLOOKUP(SPECIES!AL204,Sheet1!$B$9:$C$13,2,FALSE),0)*$I181</f>
        <v>#VALUE!</v>
      </c>
      <c r="AE181" s="8" t="e">
        <f>_xlfn.IFNA(VLOOKUP(SPECIES!AM204,Sheet1!$B$9:$C$13,2,FALSE),0)*$I181</f>
        <v>#VALUE!</v>
      </c>
      <c r="AF181" s="8" t="e">
        <f>_xlfn.IFNA(VLOOKUP(SPECIES!AN204,Sheet1!$B$9:$C$13,2,FALSE),0)*$I181</f>
        <v>#VALUE!</v>
      </c>
      <c r="AG181" s="8" t="e">
        <f>_xlfn.IFNA(VLOOKUP(SPECIES!AO204,Sheet1!$B$9:$C$13,2,FALSE),0)*$I181</f>
        <v>#VALUE!</v>
      </c>
      <c r="AH181" s="8" t="e">
        <f>_xlfn.IFNA(VLOOKUP(SPECIES!AP204,Sheet1!$B$9:$C$13,2,FALSE),0)*$I181</f>
        <v>#VALUE!</v>
      </c>
      <c r="AI181" s="8" t="e">
        <f>_xlfn.IFNA(VLOOKUP(SPECIES!AQ204,Sheet1!$B$9:$C$13,2,FALSE),0)*$I181</f>
        <v>#VALUE!</v>
      </c>
      <c r="AJ181" s="8" t="e">
        <f>_xlfn.IFNA(VLOOKUP(SPECIES!AR204,Sheet1!$B$9:$C$13,2,FALSE),0)*$I181</f>
        <v>#VALUE!</v>
      </c>
      <c r="AK181" s="8" t="e">
        <f>_xlfn.IFNA(VLOOKUP(SPECIES!AS204,Sheet1!$B$9:$C$13,2,FALSE),0)*$I181</f>
        <v>#VALUE!</v>
      </c>
      <c r="AL181" s="8" t="e">
        <f>_xlfn.IFNA(VLOOKUP(SPECIES!AT204,Sheet1!$B$9:$C$13,2,FALSE),0)*$I181</f>
        <v>#VALUE!</v>
      </c>
      <c r="AM181" s="8" t="e">
        <f>_xlfn.IFNA(VLOOKUP(SPECIES!AU204,Sheet1!$B$9:$C$13,2,FALSE),0)*$I181</f>
        <v>#VALUE!</v>
      </c>
      <c r="AN181" s="8" t="e">
        <f>_xlfn.IFNA(VLOOKUP(SPECIES!AV204,Sheet1!$B$9:$C$13,2,FALSE),0)*$I181</f>
        <v>#VALUE!</v>
      </c>
      <c r="AO181" s="8" t="e">
        <f>_xlfn.IFNA(VLOOKUP(SPECIES!AW204,Sheet1!$B$9:$C$13,2,FALSE),0)*$I181</f>
        <v>#VALUE!</v>
      </c>
      <c r="AP181" s="8" t="e">
        <f>_xlfn.IFNA(VLOOKUP(SPECIES!AX204,Sheet1!$B$9:$C$13,2,FALSE),0)*$I181</f>
        <v>#VALUE!</v>
      </c>
      <c r="AQ181" s="8" t="e">
        <f>_xlfn.IFNA(VLOOKUP(SPECIES!AY204,Sheet1!$B$9:$C$13,2,FALSE),0)*$I181</f>
        <v>#VALUE!</v>
      </c>
      <c r="AR181" s="8" t="e">
        <f>_xlfn.IFNA(VLOOKUP(SPECIES!AZ204,Sheet1!$B$9:$C$13,2,FALSE),0)*$I181</f>
        <v>#VALUE!</v>
      </c>
      <c r="AS181" s="8" t="e">
        <f>_xlfn.IFNA(VLOOKUP(SPECIES!BA204,Sheet1!$B$9:$C$13,2,FALSE),0)*$I181</f>
        <v>#VALUE!</v>
      </c>
      <c r="AT181" s="8" t="e">
        <f>_xlfn.IFNA(VLOOKUP(SPECIES!BB204,Sheet1!$B$9:$C$13,2,FALSE),0)*$I181</f>
        <v>#VALUE!</v>
      </c>
      <c r="AU181" s="8" t="e">
        <f>_xlfn.IFNA(VLOOKUP(SPECIES!BC204,Sheet1!$B$9:$C$13,2,FALSE),0)*$I181</f>
        <v>#VALUE!</v>
      </c>
      <c r="AV181" s="8" t="e">
        <f>_xlfn.IFNA(VLOOKUP(SPECIES!BD204,Sheet1!$B$9:$C$13,2,FALSE),0)*$I181</f>
        <v>#VALUE!</v>
      </c>
      <c r="AW181" s="8" t="e">
        <f>_xlfn.IFNA(VLOOKUP(SPECIES!BE204,Sheet1!$B$9:$C$13,2,FALSE),0)*$I181</f>
        <v>#VALUE!</v>
      </c>
      <c r="AX181" s="8" t="e">
        <f>_xlfn.IFNA(VLOOKUP(SPECIES!BF204,Sheet1!$B$9:$C$13,2,FALSE),0)*$I181</f>
        <v>#VALUE!</v>
      </c>
      <c r="AY181" s="8" t="e">
        <f>_xlfn.IFNA(VLOOKUP(SPECIES!BG204,Sheet1!$B$9:$C$13,2,FALSE),0)*$I181</f>
        <v>#VALUE!</v>
      </c>
      <c r="AZ181" s="8" t="e">
        <f>_xlfn.IFNA(VLOOKUP(SPECIES!BH204,Sheet1!$B$9:$C$13,2,FALSE),0)*$I181</f>
        <v>#VALUE!</v>
      </c>
      <c r="BA181" s="8" t="e">
        <f>_xlfn.IFNA(VLOOKUP(SPECIES!BI204,Sheet1!$B$9:$C$13,2,FALSE),0)*$I181</f>
        <v>#VALUE!</v>
      </c>
      <c r="BB181" s="8" t="e">
        <f>_xlfn.IFNA(VLOOKUP(SPECIES!BJ204,Sheet1!$B$9:$C$13,2,FALSE),0)*$I181</f>
        <v>#VALUE!</v>
      </c>
      <c r="BC181" s="8" t="e">
        <f>_xlfn.IFNA(VLOOKUP(SPECIES!BK204,Sheet1!$B$9:$C$13,2,FALSE),0)*$I181</f>
        <v>#VALUE!</v>
      </c>
      <c r="BD181" s="8" t="e">
        <f>_xlfn.IFNA(VLOOKUP(SPECIES!BL204,Sheet1!$B$9:$C$13,2,FALSE),0)*$I181</f>
        <v>#VALUE!</v>
      </c>
      <c r="BE181" s="8" t="e">
        <f>_xlfn.IFNA(VLOOKUP(SPECIES!BM204,Sheet1!$B$9:$C$13,2,FALSE),0)*$I181</f>
        <v>#VALUE!</v>
      </c>
      <c r="BF181" s="8" t="e">
        <f>_xlfn.IFNA(VLOOKUP(SPECIES!BN204,Sheet1!$B$9:$C$13,2,FALSE),0)*$I181</f>
        <v>#VALUE!</v>
      </c>
      <c r="BG181" s="89" t="e">
        <f>_xlfn.IFNA(VLOOKUP(SPECIES!BO204,Sheet1!$B$9:$C$13,2,FALSE),0)*$I181</f>
        <v>#VALUE!</v>
      </c>
    </row>
    <row r="182" spans="8:59">
      <c r="H182" s="130"/>
      <c r="I182" s="89" t="str">
        <f>IF(SPECIES!C205="x",9,IF(SPECIES!D205="x",3,IF(SPECIES!E205="x",1,"")))</f>
        <v/>
      </c>
      <c r="J182" s="88" t="e">
        <f>_xlfn.IFNA(VLOOKUP(SPECIES!R205,Sheet1!$B$9:$C$13,2,FALSE),0)*$I182</f>
        <v>#VALUE!</v>
      </c>
      <c r="K182" s="8" t="e">
        <f>_xlfn.IFNA(VLOOKUP(SPECIES!S205,Sheet1!$B$9:$C$13,2,FALSE),0)*$I182</f>
        <v>#VALUE!</v>
      </c>
      <c r="L182" s="8" t="e">
        <f>_xlfn.IFNA(VLOOKUP(SPECIES!T205,Sheet1!$B$9:$C$13,2,FALSE),0)*$I182</f>
        <v>#VALUE!</v>
      </c>
      <c r="M182" s="8" t="e">
        <f>_xlfn.IFNA(VLOOKUP(SPECIES!U205,Sheet1!$B$9:$C$13,2,FALSE),0)*$I182</f>
        <v>#VALUE!</v>
      </c>
      <c r="N182" s="8" t="e">
        <f>_xlfn.IFNA(VLOOKUP(SPECIES!V205,Sheet1!$B$9:$C$13,2,FALSE),0)*$I182</f>
        <v>#VALUE!</v>
      </c>
      <c r="O182" s="8" t="e">
        <f>_xlfn.IFNA(VLOOKUP(SPECIES!W205,Sheet1!$B$9:$C$13,2,FALSE),0)*$I182</f>
        <v>#VALUE!</v>
      </c>
      <c r="P182" s="8" t="e">
        <f>_xlfn.IFNA(VLOOKUP(SPECIES!X205,Sheet1!$B$9:$C$13,2,FALSE),0)*$I182</f>
        <v>#VALUE!</v>
      </c>
      <c r="Q182" s="8" t="e">
        <f>_xlfn.IFNA(VLOOKUP(SPECIES!Y205,Sheet1!$B$9:$C$13,2,FALSE),0)*$I182</f>
        <v>#VALUE!</v>
      </c>
      <c r="R182" s="8" t="e">
        <f>_xlfn.IFNA(VLOOKUP(SPECIES!Z205,Sheet1!$B$9:$C$13,2,FALSE),0)*$I182</f>
        <v>#VALUE!</v>
      </c>
      <c r="S182" s="8" t="e">
        <f>_xlfn.IFNA(VLOOKUP(SPECIES!AA205,Sheet1!$B$9:$C$13,2,FALSE),0)*$I182</f>
        <v>#VALUE!</v>
      </c>
      <c r="T182" s="8" t="e">
        <f>_xlfn.IFNA(VLOOKUP(SPECIES!AB205,Sheet1!$B$9:$C$13,2,FALSE),0)*$I182</f>
        <v>#VALUE!</v>
      </c>
      <c r="U182" s="8" t="e">
        <f>_xlfn.IFNA(VLOOKUP(SPECIES!AC205,Sheet1!$B$9:$C$13,2,FALSE),0)*$I182</f>
        <v>#VALUE!</v>
      </c>
      <c r="V182" s="8" t="e">
        <f>_xlfn.IFNA(VLOOKUP(SPECIES!AD205,Sheet1!$B$9:$C$13,2,FALSE),0)*$I182</f>
        <v>#VALUE!</v>
      </c>
      <c r="W182" s="8" t="e">
        <f>_xlfn.IFNA(VLOOKUP(SPECIES!AE205,Sheet1!$B$9:$C$13,2,FALSE),0)*$I182</f>
        <v>#VALUE!</v>
      </c>
      <c r="X182" s="8" t="e">
        <f>_xlfn.IFNA(VLOOKUP(SPECIES!AF205,Sheet1!$B$9:$C$13,2,FALSE),0)*$I182</f>
        <v>#VALUE!</v>
      </c>
      <c r="Y182" s="8" t="e">
        <f>_xlfn.IFNA(VLOOKUP(SPECIES!AG205,Sheet1!$B$9:$C$13,2,FALSE),0)*$I182</f>
        <v>#VALUE!</v>
      </c>
      <c r="Z182" s="8" t="e">
        <f>_xlfn.IFNA(VLOOKUP(SPECIES!AH205,Sheet1!$B$9:$C$13,2,FALSE),0)*$I182</f>
        <v>#VALUE!</v>
      </c>
      <c r="AA182" s="8" t="e">
        <f>_xlfn.IFNA(VLOOKUP(SPECIES!AI205,Sheet1!$B$9:$C$13,2,FALSE),0)*$I182</f>
        <v>#VALUE!</v>
      </c>
      <c r="AB182" s="8" t="e">
        <f>_xlfn.IFNA(VLOOKUP(SPECIES!AJ205,Sheet1!$B$9:$C$13,2,FALSE),0)*$I182</f>
        <v>#VALUE!</v>
      </c>
      <c r="AC182" s="8" t="e">
        <f>_xlfn.IFNA(VLOOKUP(SPECIES!AK205,Sheet1!$B$9:$C$13,2,FALSE),0)*$I182</f>
        <v>#VALUE!</v>
      </c>
      <c r="AD182" s="8" t="e">
        <f>_xlfn.IFNA(VLOOKUP(SPECIES!AL205,Sheet1!$B$9:$C$13,2,FALSE),0)*$I182</f>
        <v>#VALUE!</v>
      </c>
      <c r="AE182" s="8" t="e">
        <f>_xlfn.IFNA(VLOOKUP(SPECIES!AM205,Sheet1!$B$9:$C$13,2,FALSE),0)*$I182</f>
        <v>#VALUE!</v>
      </c>
      <c r="AF182" s="8" t="e">
        <f>_xlfn.IFNA(VLOOKUP(SPECIES!AN205,Sheet1!$B$9:$C$13,2,FALSE),0)*$I182</f>
        <v>#VALUE!</v>
      </c>
      <c r="AG182" s="8" t="e">
        <f>_xlfn.IFNA(VLOOKUP(SPECIES!AO205,Sheet1!$B$9:$C$13,2,FALSE),0)*$I182</f>
        <v>#VALUE!</v>
      </c>
      <c r="AH182" s="8" t="e">
        <f>_xlfn.IFNA(VLOOKUP(SPECIES!AP205,Sheet1!$B$9:$C$13,2,FALSE),0)*$I182</f>
        <v>#VALUE!</v>
      </c>
      <c r="AI182" s="8" t="e">
        <f>_xlfn.IFNA(VLOOKUP(SPECIES!AQ205,Sheet1!$B$9:$C$13,2,FALSE),0)*$I182</f>
        <v>#VALUE!</v>
      </c>
      <c r="AJ182" s="8" t="e">
        <f>_xlfn.IFNA(VLOOKUP(SPECIES!AR205,Sheet1!$B$9:$C$13,2,FALSE),0)*$I182</f>
        <v>#VALUE!</v>
      </c>
      <c r="AK182" s="8" t="e">
        <f>_xlfn.IFNA(VLOOKUP(SPECIES!AS205,Sheet1!$B$9:$C$13,2,FALSE),0)*$I182</f>
        <v>#VALUE!</v>
      </c>
      <c r="AL182" s="8" t="e">
        <f>_xlfn.IFNA(VLOOKUP(SPECIES!AT205,Sheet1!$B$9:$C$13,2,FALSE),0)*$I182</f>
        <v>#VALUE!</v>
      </c>
      <c r="AM182" s="8" t="e">
        <f>_xlfn.IFNA(VLOOKUP(SPECIES!AU205,Sheet1!$B$9:$C$13,2,FALSE),0)*$I182</f>
        <v>#VALUE!</v>
      </c>
      <c r="AN182" s="8" t="e">
        <f>_xlfn.IFNA(VLOOKUP(SPECIES!AV205,Sheet1!$B$9:$C$13,2,FALSE),0)*$I182</f>
        <v>#VALUE!</v>
      </c>
      <c r="AO182" s="8" t="e">
        <f>_xlfn.IFNA(VLOOKUP(SPECIES!AW205,Sheet1!$B$9:$C$13,2,FALSE),0)*$I182</f>
        <v>#VALUE!</v>
      </c>
      <c r="AP182" s="8" t="e">
        <f>_xlfn.IFNA(VLOOKUP(SPECIES!AX205,Sheet1!$B$9:$C$13,2,FALSE),0)*$I182</f>
        <v>#VALUE!</v>
      </c>
      <c r="AQ182" s="8" t="e">
        <f>_xlfn.IFNA(VLOOKUP(SPECIES!AY205,Sheet1!$B$9:$C$13,2,FALSE),0)*$I182</f>
        <v>#VALUE!</v>
      </c>
      <c r="AR182" s="8" t="e">
        <f>_xlfn.IFNA(VLOOKUP(SPECIES!AZ205,Sheet1!$B$9:$C$13,2,FALSE),0)*$I182</f>
        <v>#VALUE!</v>
      </c>
      <c r="AS182" s="8" t="e">
        <f>_xlfn.IFNA(VLOOKUP(SPECIES!BA205,Sheet1!$B$9:$C$13,2,FALSE),0)*$I182</f>
        <v>#VALUE!</v>
      </c>
      <c r="AT182" s="8" t="e">
        <f>_xlfn.IFNA(VLOOKUP(SPECIES!BB205,Sheet1!$B$9:$C$13,2,FALSE),0)*$I182</f>
        <v>#VALUE!</v>
      </c>
      <c r="AU182" s="8" t="e">
        <f>_xlfn.IFNA(VLOOKUP(SPECIES!BC205,Sheet1!$B$9:$C$13,2,FALSE),0)*$I182</f>
        <v>#VALUE!</v>
      </c>
      <c r="AV182" s="8" t="e">
        <f>_xlfn.IFNA(VLOOKUP(SPECIES!BD205,Sheet1!$B$9:$C$13,2,FALSE),0)*$I182</f>
        <v>#VALUE!</v>
      </c>
      <c r="AW182" s="8" t="e">
        <f>_xlfn.IFNA(VLOOKUP(SPECIES!BE205,Sheet1!$B$9:$C$13,2,FALSE),0)*$I182</f>
        <v>#VALUE!</v>
      </c>
      <c r="AX182" s="8" t="e">
        <f>_xlfn.IFNA(VLOOKUP(SPECIES!BF205,Sheet1!$B$9:$C$13,2,FALSE),0)*$I182</f>
        <v>#VALUE!</v>
      </c>
      <c r="AY182" s="8" t="e">
        <f>_xlfn.IFNA(VLOOKUP(SPECIES!BG205,Sheet1!$B$9:$C$13,2,FALSE),0)*$I182</f>
        <v>#VALUE!</v>
      </c>
      <c r="AZ182" s="8" t="e">
        <f>_xlfn.IFNA(VLOOKUP(SPECIES!BH205,Sheet1!$B$9:$C$13,2,FALSE),0)*$I182</f>
        <v>#VALUE!</v>
      </c>
      <c r="BA182" s="8" t="e">
        <f>_xlfn.IFNA(VLOOKUP(SPECIES!BI205,Sheet1!$B$9:$C$13,2,FALSE),0)*$I182</f>
        <v>#VALUE!</v>
      </c>
      <c r="BB182" s="8" t="e">
        <f>_xlfn.IFNA(VLOOKUP(SPECIES!BJ205,Sheet1!$B$9:$C$13,2,FALSE),0)*$I182</f>
        <v>#VALUE!</v>
      </c>
      <c r="BC182" s="8" t="e">
        <f>_xlfn.IFNA(VLOOKUP(SPECIES!BK205,Sheet1!$B$9:$C$13,2,FALSE),0)*$I182</f>
        <v>#VALUE!</v>
      </c>
      <c r="BD182" s="8" t="e">
        <f>_xlfn.IFNA(VLOOKUP(SPECIES!BL205,Sheet1!$B$9:$C$13,2,FALSE),0)*$I182</f>
        <v>#VALUE!</v>
      </c>
      <c r="BE182" s="8" t="e">
        <f>_xlfn.IFNA(VLOOKUP(SPECIES!BM205,Sheet1!$B$9:$C$13,2,FALSE),0)*$I182</f>
        <v>#VALUE!</v>
      </c>
      <c r="BF182" s="8" t="e">
        <f>_xlfn.IFNA(VLOOKUP(SPECIES!BN205,Sheet1!$B$9:$C$13,2,FALSE),0)*$I182</f>
        <v>#VALUE!</v>
      </c>
      <c r="BG182" s="89" t="e">
        <f>_xlfn.IFNA(VLOOKUP(SPECIES!BO205,Sheet1!$B$9:$C$13,2,FALSE),0)*$I182</f>
        <v>#VALUE!</v>
      </c>
    </row>
    <row r="183" spans="8:59">
      <c r="H183" s="130"/>
      <c r="I183" s="89" t="str">
        <f>IF(SPECIES!C206="x",9,IF(SPECIES!D206="x",3,IF(SPECIES!E206="x",1,"")))</f>
        <v/>
      </c>
      <c r="J183" s="88" t="e">
        <f>_xlfn.IFNA(VLOOKUP(SPECIES!R206,Sheet1!$B$9:$C$13,2,FALSE),0)*$I183</f>
        <v>#VALUE!</v>
      </c>
      <c r="K183" s="8" t="e">
        <f>_xlfn.IFNA(VLOOKUP(SPECIES!S206,Sheet1!$B$9:$C$13,2,FALSE),0)*$I183</f>
        <v>#VALUE!</v>
      </c>
      <c r="L183" s="8" t="e">
        <f>_xlfn.IFNA(VLOOKUP(SPECIES!T206,Sheet1!$B$9:$C$13,2,FALSE),0)*$I183</f>
        <v>#VALUE!</v>
      </c>
      <c r="M183" s="8" t="e">
        <f>_xlfn.IFNA(VLOOKUP(SPECIES!U206,Sheet1!$B$9:$C$13,2,FALSE),0)*$I183</f>
        <v>#VALUE!</v>
      </c>
      <c r="N183" s="8" t="e">
        <f>_xlfn.IFNA(VLOOKUP(SPECIES!V206,Sheet1!$B$9:$C$13,2,FALSE),0)*$I183</f>
        <v>#VALUE!</v>
      </c>
      <c r="O183" s="8" t="e">
        <f>_xlfn.IFNA(VLOOKUP(SPECIES!W206,Sheet1!$B$9:$C$13,2,FALSE),0)*$I183</f>
        <v>#VALUE!</v>
      </c>
      <c r="P183" s="8" t="e">
        <f>_xlfn.IFNA(VLOOKUP(SPECIES!X206,Sheet1!$B$9:$C$13,2,FALSE),0)*$I183</f>
        <v>#VALUE!</v>
      </c>
      <c r="Q183" s="8" t="e">
        <f>_xlfn.IFNA(VLOOKUP(SPECIES!Y206,Sheet1!$B$9:$C$13,2,FALSE),0)*$I183</f>
        <v>#VALUE!</v>
      </c>
      <c r="R183" s="8" t="e">
        <f>_xlfn.IFNA(VLOOKUP(SPECIES!Z206,Sheet1!$B$9:$C$13,2,FALSE),0)*$I183</f>
        <v>#VALUE!</v>
      </c>
      <c r="S183" s="8" t="e">
        <f>_xlfn.IFNA(VLOOKUP(SPECIES!AA206,Sheet1!$B$9:$C$13,2,FALSE),0)*$I183</f>
        <v>#VALUE!</v>
      </c>
      <c r="T183" s="8" t="e">
        <f>_xlfn.IFNA(VLOOKUP(SPECIES!AB206,Sheet1!$B$9:$C$13,2,FALSE),0)*$I183</f>
        <v>#VALUE!</v>
      </c>
      <c r="U183" s="8" t="e">
        <f>_xlfn.IFNA(VLOOKUP(SPECIES!AC206,Sheet1!$B$9:$C$13,2,FALSE),0)*$I183</f>
        <v>#VALUE!</v>
      </c>
      <c r="V183" s="8" t="e">
        <f>_xlfn.IFNA(VLOOKUP(SPECIES!AD206,Sheet1!$B$9:$C$13,2,FALSE),0)*$I183</f>
        <v>#VALUE!</v>
      </c>
      <c r="W183" s="8" t="e">
        <f>_xlfn.IFNA(VLOOKUP(SPECIES!AE206,Sheet1!$B$9:$C$13,2,FALSE),0)*$I183</f>
        <v>#VALUE!</v>
      </c>
      <c r="X183" s="8" t="e">
        <f>_xlfn.IFNA(VLOOKUP(SPECIES!AF206,Sheet1!$B$9:$C$13,2,FALSE),0)*$I183</f>
        <v>#VALUE!</v>
      </c>
      <c r="Y183" s="8" t="e">
        <f>_xlfn.IFNA(VLOOKUP(SPECIES!AG206,Sheet1!$B$9:$C$13,2,FALSE),0)*$I183</f>
        <v>#VALUE!</v>
      </c>
      <c r="Z183" s="8" t="e">
        <f>_xlfn.IFNA(VLOOKUP(SPECIES!AH206,Sheet1!$B$9:$C$13,2,FALSE),0)*$I183</f>
        <v>#VALUE!</v>
      </c>
      <c r="AA183" s="8" t="e">
        <f>_xlfn.IFNA(VLOOKUP(SPECIES!AI206,Sheet1!$B$9:$C$13,2,FALSE),0)*$I183</f>
        <v>#VALUE!</v>
      </c>
      <c r="AB183" s="8" t="e">
        <f>_xlfn.IFNA(VLOOKUP(SPECIES!AJ206,Sheet1!$B$9:$C$13,2,FALSE),0)*$I183</f>
        <v>#VALUE!</v>
      </c>
      <c r="AC183" s="8" t="e">
        <f>_xlfn.IFNA(VLOOKUP(SPECIES!AK206,Sheet1!$B$9:$C$13,2,FALSE),0)*$I183</f>
        <v>#VALUE!</v>
      </c>
      <c r="AD183" s="8" t="e">
        <f>_xlfn.IFNA(VLOOKUP(SPECIES!AL206,Sheet1!$B$9:$C$13,2,FALSE),0)*$I183</f>
        <v>#VALUE!</v>
      </c>
      <c r="AE183" s="8" t="e">
        <f>_xlfn.IFNA(VLOOKUP(SPECIES!AM206,Sheet1!$B$9:$C$13,2,FALSE),0)*$I183</f>
        <v>#VALUE!</v>
      </c>
      <c r="AF183" s="8" t="e">
        <f>_xlfn.IFNA(VLOOKUP(SPECIES!AN206,Sheet1!$B$9:$C$13,2,FALSE),0)*$I183</f>
        <v>#VALUE!</v>
      </c>
      <c r="AG183" s="8" t="e">
        <f>_xlfn.IFNA(VLOOKUP(SPECIES!AO206,Sheet1!$B$9:$C$13,2,FALSE),0)*$I183</f>
        <v>#VALUE!</v>
      </c>
      <c r="AH183" s="8" t="e">
        <f>_xlfn.IFNA(VLOOKUP(SPECIES!AP206,Sheet1!$B$9:$C$13,2,FALSE),0)*$I183</f>
        <v>#VALUE!</v>
      </c>
      <c r="AI183" s="8" t="e">
        <f>_xlfn.IFNA(VLOOKUP(SPECIES!AQ206,Sheet1!$B$9:$C$13,2,FALSE),0)*$I183</f>
        <v>#VALUE!</v>
      </c>
      <c r="AJ183" s="8" t="e">
        <f>_xlfn.IFNA(VLOOKUP(SPECIES!AR206,Sheet1!$B$9:$C$13,2,FALSE),0)*$I183</f>
        <v>#VALUE!</v>
      </c>
      <c r="AK183" s="8" t="e">
        <f>_xlfn.IFNA(VLOOKUP(SPECIES!AS206,Sheet1!$B$9:$C$13,2,FALSE),0)*$I183</f>
        <v>#VALUE!</v>
      </c>
      <c r="AL183" s="8" t="e">
        <f>_xlfn.IFNA(VLOOKUP(SPECIES!AT206,Sheet1!$B$9:$C$13,2,FALSE),0)*$I183</f>
        <v>#VALUE!</v>
      </c>
      <c r="AM183" s="8" t="e">
        <f>_xlfn.IFNA(VLOOKUP(SPECIES!AU206,Sheet1!$B$9:$C$13,2,FALSE),0)*$I183</f>
        <v>#VALUE!</v>
      </c>
      <c r="AN183" s="8" t="e">
        <f>_xlfn.IFNA(VLOOKUP(SPECIES!AV206,Sheet1!$B$9:$C$13,2,FALSE),0)*$I183</f>
        <v>#VALUE!</v>
      </c>
      <c r="AO183" s="8" t="e">
        <f>_xlfn.IFNA(VLOOKUP(SPECIES!AW206,Sheet1!$B$9:$C$13,2,FALSE),0)*$I183</f>
        <v>#VALUE!</v>
      </c>
      <c r="AP183" s="8" t="e">
        <f>_xlfn.IFNA(VLOOKUP(SPECIES!AX206,Sheet1!$B$9:$C$13,2,FALSE),0)*$I183</f>
        <v>#VALUE!</v>
      </c>
      <c r="AQ183" s="8" t="e">
        <f>_xlfn.IFNA(VLOOKUP(SPECIES!AY206,Sheet1!$B$9:$C$13,2,FALSE),0)*$I183</f>
        <v>#VALUE!</v>
      </c>
      <c r="AR183" s="8" t="e">
        <f>_xlfn.IFNA(VLOOKUP(SPECIES!AZ206,Sheet1!$B$9:$C$13,2,FALSE),0)*$I183</f>
        <v>#VALUE!</v>
      </c>
      <c r="AS183" s="8" t="e">
        <f>_xlfn.IFNA(VLOOKUP(SPECIES!BA206,Sheet1!$B$9:$C$13,2,FALSE),0)*$I183</f>
        <v>#VALUE!</v>
      </c>
      <c r="AT183" s="8" t="e">
        <f>_xlfn.IFNA(VLOOKUP(SPECIES!BB206,Sheet1!$B$9:$C$13,2,FALSE),0)*$I183</f>
        <v>#VALUE!</v>
      </c>
      <c r="AU183" s="8" t="e">
        <f>_xlfn.IFNA(VLOOKUP(SPECIES!BC206,Sheet1!$B$9:$C$13,2,FALSE),0)*$I183</f>
        <v>#VALUE!</v>
      </c>
      <c r="AV183" s="8" t="e">
        <f>_xlfn.IFNA(VLOOKUP(SPECIES!BD206,Sheet1!$B$9:$C$13,2,FALSE),0)*$I183</f>
        <v>#VALUE!</v>
      </c>
      <c r="AW183" s="8" t="e">
        <f>_xlfn.IFNA(VLOOKUP(SPECIES!BE206,Sheet1!$B$9:$C$13,2,FALSE),0)*$I183</f>
        <v>#VALUE!</v>
      </c>
      <c r="AX183" s="8" t="e">
        <f>_xlfn.IFNA(VLOOKUP(SPECIES!BF206,Sheet1!$B$9:$C$13,2,FALSE),0)*$I183</f>
        <v>#VALUE!</v>
      </c>
      <c r="AY183" s="8" t="e">
        <f>_xlfn.IFNA(VLOOKUP(SPECIES!BG206,Sheet1!$B$9:$C$13,2,FALSE),0)*$I183</f>
        <v>#VALUE!</v>
      </c>
      <c r="AZ183" s="8" t="e">
        <f>_xlfn.IFNA(VLOOKUP(SPECIES!BH206,Sheet1!$B$9:$C$13,2,FALSE),0)*$I183</f>
        <v>#VALUE!</v>
      </c>
      <c r="BA183" s="8" t="e">
        <f>_xlfn.IFNA(VLOOKUP(SPECIES!BI206,Sheet1!$B$9:$C$13,2,FALSE),0)*$I183</f>
        <v>#VALUE!</v>
      </c>
      <c r="BB183" s="8" t="e">
        <f>_xlfn.IFNA(VLOOKUP(SPECIES!BJ206,Sheet1!$B$9:$C$13,2,FALSE),0)*$I183</f>
        <v>#VALUE!</v>
      </c>
      <c r="BC183" s="8" t="e">
        <f>_xlfn.IFNA(VLOOKUP(SPECIES!BK206,Sheet1!$B$9:$C$13,2,FALSE),0)*$I183</f>
        <v>#VALUE!</v>
      </c>
      <c r="BD183" s="8" t="e">
        <f>_xlfn.IFNA(VLOOKUP(SPECIES!BL206,Sheet1!$B$9:$C$13,2,FALSE),0)*$I183</f>
        <v>#VALUE!</v>
      </c>
      <c r="BE183" s="8" t="e">
        <f>_xlfn.IFNA(VLOOKUP(SPECIES!BM206,Sheet1!$B$9:$C$13,2,FALSE),0)*$I183</f>
        <v>#VALUE!</v>
      </c>
      <c r="BF183" s="8" t="e">
        <f>_xlfn.IFNA(VLOOKUP(SPECIES!BN206,Sheet1!$B$9:$C$13,2,FALSE),0)*$I183</f>
        <v>#VALUE!</v>
      </c>
      <c r="BG183" s="89" t="e">
        <f>_xlfn.IFNA(VLOOKUP(SPECIES!BO206,Sheet1!$B$9:$C$13,2,FALSE),0)*$I183</f>
        <v>#VALUE!</v>
      </c>
    </row>
    <row r="184" spans="8:59">
      <c r="H184" s="130"/>
      <c r="I184" s="89" t="str">
        <f>IF(SPECIES!C207="x",9,IF(SPECIES!D207="x",3,IF(SPECIES!E207="x",1,"")))</f>
        <v/>
      </c>
      <c r="J184" s="88" t="e">
        <f>_xlfn.IFNA(VLOOKUP(SPECIES!R207,Sheet1!$B$9:$C$13,2,FALSE),0)*$I184</f>
        <v>#VALUE!</v>
      </c>
      <c r="K184" s="8" t="e">
        <f>_xlfn.IFNA(VLOOKUP(SPECIES!S207,Sheet1!$B$9:$C$13,2,FALSE),0)*$I184</f>
        <v>#VALUE!</v>
      </c>
      <c r="L184" s="8" t="e">
        <f>_xlfn.IFNA(VLOOKUP(SPECIES!T207,Sheet1!$B$9:$C$13,2,FALSE),0)*$I184</f>
        <v>#VALUE!</v>
      </c>
      <c r="M184" s="8" t="e">
        <f>_xlfn.IFNA(VLOOKUP(SPECIES!U207,Sheet1!$B$9:$C$13,2,FALSE),0)*$I184</f>
        <v>#VALUE!</v>
      </c>
      <c r="N184" s="8" t="e">
        <f>_xlfn.IFNA(VLOOKUP(SPECIES!V207,Sheet1!$B$9:$C$13,2,FALSE),0)*$I184</f>
        <v>#VALUE!</v>
      </c>
      <c r="O184" s="8" t="e">
        <f>_xlfn.IFNA(VLOOKUP(SPECIES!W207,Sheet1!$B$9:$C$13,2,FALSE),0)*$I184</f>
        <v>#VALUE!</v>
      </c>
      <c r="P184" s="8" t="e">
        <f>_xlfn.IFNA(VLOOKUP(SPECIES!X207,Sheet1!$B$9:$C$13,2,FALSE),0)*$I184</f>
        <v>#VALUE!</v>
      </c>
      <c r="Q184" s="8" t="e">
        <f>_xlfn.IFNA(VLOOKUP(SPECIES!Y207,Sheet1!$B$9:$C$13,2,FALSE),0)*$I184</f>
        <v>#VALUE!</v>
      </c>
      <c r="R184" s="8" t="e">
        <f>_xlfn.IFNA(VLOOKUP(SPECIES!Z207,Sheet1!$B$9:$C$13,2,FALSE),0)*$I184</f>
        <v>#VALUE!</v>
      </c>
      <c r="S184" s="8" t="e">
        <f>_xlfn.IFNA(VLOOKUP(SPECIES!AA207,Sheet1!$B$9:$C$13,2,FALSE),0)*$I184</f>
        <v>#VALUE!</v>
      </c>
      <c r="T184" s="8" t="e">
        <f>_xlfn.IFNA(VLOOKUP(SPECIES!AB207,Sheet1!$B$9:$C$13,2,FALSE),0)*$I184</f>
        <v>#VALUE!</v>
      </c>
      <c r="U184" s="8" t="e">
        <f>_xlfn.IFNA(VLOOKUP(SPECIES!AC207,Sheet1!$B$9:$C$13,2,FALSE),0)*$I184</f>
        <v>#VALUE!</v>
      </c>
      <c r="V184" s="8" t="e">
        <f>_xlfn.IFNA(VLOOKUP(SPECIES!AD207,Sheet1!$B$9:$C$13,2,FALSE),0)*$I184</f>
        <v>#VALUE!</v>
      </c>
      <c r="W184" s="8" t="e">
        <f>_xlfn.IFNA(VLOOKUP(SPECIES!AE207,Sheet1!$B$9:$C$13,2,FALSE),0)*$I184</f>
        <v>#VALUE!</v>
      </c>
      <c r="X184" s="8" t="e">
        <f>_xlfn.IFNA(VLOOKUP(SPECIES!AF207,Sheet1!$B$9:$C$13,2,FALSE),0)*$I184</f>
        <v>#VALUE!</v>
      </c>
      <c r="Y184" s="8" t="e">
        <f>_xlfn.IFNA(VLOOKUP(SPECIES!AG207,Sheet1!$B$9:$C$13,2,FALSE),0)*$I184</f>
        <v>#VALUE!</v>
      </c>
      <c r="Z184" s="8" t="e">
        <f>_xlfn.IFNA(VLOOKUP(SPECIES!AH207,Sheet1!$B$9:$C$13,2,FALSE),0)*$I184</f>
        <v>#VALUE!</v>
      </c>
      <c r="AA184" s="8" t="e">
        <f>_xlfn.IFNA(VLOOKUP(SPECIES!AI207,Sheet1!$B$9:$C$13,2,FALSE),0)*$I184</f>
        <v>#VALUE!</v>
      </c>
      <c r="AB184" s="8" t="e">
        <f>_xlfn.IFNA(VLOOKUP(SPECIES!AJ207,Sheet1!$B$9:$C$13,2,FALSE),0)*$I184</f>
        <v>#VALUE!</v>
      </c>
      <c r="AC184" s="8" t="e">
        <f>_xlfn.IFNA(VLOOKUP(SPECIES!AK207,Sheet1!$B$9:$C$13,2,FALSE),0)*$I184</f>
        <v>#VALUE!</v>
      </c>
      <c r="AD184" s="8" t="e">
        <f>_xlfn.IFNA(VLOOKUP(SPECIES!AL207,Sheet1!$B$9:$C$13,2,FALSE),0)*$I184</f>
        <v>#VALUE!</v>
      </c>
      <c r="AE184" s="8" t="e">
        <f>_xlfn.IFNA(VLOOKUP(SPECIES!AM207,Sheet1!$B$9:$C$13,2,FALSE),0)*$I184</f>
        <v>#VALUE!</v>
      </c>
      <c r="AF184" s="8" t="e">
        <f>_xlfn.IFNA(VLOOKUP(SPECIES!AN207,Sheet1!$B$9:$C$13,2,FALSE),0)*$I184</f>
        <v>#VALUE!</v>
      </c>
      <c r="AG184" s="8" t="e">
        <f>_xlfn.IFNA(VLOOKUP(SPECIES!AO207,Sheet1!$B$9:$C$13,2,FALSE),0)*$I184</f>
        <v>#VALUE!</v>
      </c>
      <c r="AH184" s="8" t="e">
        <f>_xlfn.IFNA(VLOOKUP(SPECIES!AP207,Sheet1!$B$9:$C$13,2,FALSE),0)*$I184</f>
        <v>#VALUE!</v>
      </c>
      <c r="AI184" s="8" t="e">
        <f>_xlfn.IFNA(VLOOKUP(SPECIES!AQ207,Sheet1!$B$9:$C$13,2,FALSE),0)*$I184</f>
        <v>#VALUE!</v>
      </c>
      <c r="AJ184" s="8" t="e">
        <f>_xlfn.IFNA(VLOOKUP(SPECIES!AR207,Sheet1!$B$9:$C$13,2,FALSE),0)*$I184</f>
        <v>#VALUE!</v>
      </c>
      <c r="AK184" s="8" t="e">
        <f>_xlfn.IFNA(VLOOKUP(SPECIES!AS207,Sheet1!$B$9:$C$13,2,FALSE),0)*$I184</f>
        <v>#VALUE!</v>
      </c>
      <c r="AL184" s="8" t="e">
        <f>_xlfn.IFNA(VLOOKUP(SPECIES!AT207,Sheet1!$B$9:$C$13,2,FALSE),0)*$I184</f>
        <v>#VALUE!</v>
      </c>
      <c r="AM184" s="8" t="e">
        <f>_xlfn.IFNA(VLOOKUP(SPECIES!AU207,Sheet1!$B$9:$C$13,2,FALSE),0)*$I184</f>
        <v>#VALUE!</v>
      </c>
      <c r="AN184" s="8" t="e">
        <f>_xlfn.IFNA(VLOOKUP(SPECIES!AV207,Sheet1!$B$9:$C$13,2,FALSE),0)*$I184</f>
        <v>#VALUE!</v>
      </c>
      <c r="AO184" s="8" t="e">
        <f>_xlfn.IFNA(VLOOKUP(SPECIES!AW207,Sheet1!$B$9:$C$13,2,FALSE),0)*$I184</f>
        <v>#VALUE!</v>
      </c>
      <c r="AP184" s="8" t="e">
        <f>_xlfn.IFNA(VLOOKUP(SPECIES!AX207,Sheet1!$B$9:$C$13,2,FALSE),0)*$I184</f>
        <v>#VALUE!</v>
      </c>
      <c r="AQ184" s="8" t="e">
        <f>_xlfn.IFNA(VLOOKUP(SPECIES!AY207,Sheet1!$B$9:$C$13,2,FALSE),0)*$I184</f>
        <v>#VALUE!</v>
      </c>
      <c r="AR184" s="8" t="e">
        <f>_xlfn.IFNA(VLOOKUP(SPECIES!AZ207,Sheet1!$B$9:$C$13,2,FALSE),0)*$I184</f>
        <v>#VALUE!</v>
      </c>
      <c r="AS184" s="8" t="e">
        <f>_xlfn.IFNA(VLOOKUP(SPECIES!BA207,Sheet1!$B$9:$C$13,2,FALSE),0)*$I184</f>
        <v>#VALUE!</v>
      </c>
      <c r="AT184" s="8" t="e">
        <f>_xlfn.IFNA(VLOOKUP(SPECIES!BB207,Sheet1!$B$9:$C$13,2,FALSE),0)*$I184</f>
        <v>#VALUE!</v>
      </c>
      <c r="AU184" s="8" t="e">
        <f>_xlfn.IFNA(VLOOKUP(SPECIES!BC207,Sheet1!$B$9:$C$13,2,FALSE),0)*$I184</f>
        <v>#VALUE!</v>
      </c>
      <c r="AV184" s="8" t="e">
        <f>_xlfn.IFNA(VLOOKUP(SPECIES!BD207,Sheet1!$B$9:$C$13,2,FALSE),0)*$I184</f>
        <v>#VALUE!</v>
      </c>
      <c r="AW184" s="8" t="e">
        <f>_xlfn.IFNA(VLOOKUP(SPECIES!BE207,Sheet1!$B$9:$C$13,2,FALSE),0)*$I184</f>
        <v>#VALUE!</v>
      </c>
      <c r="AX184" s="8" t="e">
        <f>_xlfn.IFNA(VLOOKUP(SPECIES!BF207,Sheet1!$B$9:$C$13,2,FALSE),0)*$I184</f>
        <v>#VALUE!</v>
      </c>
      <c r="AY184" s="8" t="e">
        <f>_xlfn.IFNA(VLOOKUP(SPECIES!BG207,Sheet1!$B$9:$C$13,2,FALSE),0)*$I184</f>
        <v>#VALUE!</v>
      </c>
      <c r="AZ184" s="8" t="e">
        <f>_xlfn.IFNA(VLOOKUP(SPECIES!BH207,Sheet1!$B$9:$C$13,2,FALSE),0)*$I184</f>
        <v>#VALUE!</v>
      </c>
      <c r="BA184" s="8" t="e">
        <f>_xlfn.IFNA(VLOOKUP(SPECIES!BI207,Sheet1!$B$9:$C$13,2,FALSE),0)*$I184</f>
        <v>#VALUE!</v>
      </c>
      <c r="BB184" s="8" t="e">
        <f>_xlfn.IFNA(VLOOKUP(SPECIES!BJ207,Sheet1!$B$9:$C$13,2,FALSE),0)*$I184</f>
        <v>#VALUE!</v>
      </c>
      <c r="BC184" s="8" t="e">
        <f>_xlfn.IFNA(VLOOKUP(SPECIES!BK207,Sheet1!$B$9:$C$13,2,FALSE),0)*$I184</f>
        <v>#VALUE!</v>
      </c>
      <c r="BD184" s="8" t="e">
        <f>_xlfn.IFNA(VLOOKUP(SPECIES!BL207,Sheet1!$B$9:$C$13,2,FALSE),0)*$I184</f>
        <v>#VALUE!</v>
      </c>
      <c r="BE184" s="8" t="e">
        <f>_xlfn.IFNA(VLOOKUP(SPECIES!BM207,Sheet1!$B$9:$C$13,2,FALSE),0)*$I184</f>
        <v>#VALUE!</v>
      </c>
      <c r="BF184" s="8" t="e">
        <f>_xlfn.IFNA(VLOOKUP(SPECIES!BN207,Sheet1!$B$9:$C$13,2,FALSE),0)*$I184</f>
        <v>#VALUE!</v>
      </c>
      <c r="BG184" s="89" t="e">
        <f>_xlfn.IFNA(VLOOKUP(SPECIES!BO207,Sheet1!$B$9:$C$13,2,FALSE),0)*$I184</f>
        <v>#VALUE!</v>
      </c>
    </row>
    <row r="185" spans="8:59" ht="15.75" thickBot="1">
      <c r="H185" s="131"/>
      <c r="I185" s="92" t="str">
        <f>IF(SPECIES!C208="x",9,IF(SPECIES!D208="x",3,IF(SPECIES!E208="x",1,"")))</f>
        <v/>
      </c>
      <c r="J185" s="90" t="e">
        <f>_xlfn.IFNA(VLOOKUP(SPECIES!R208,Sheet1!$B$9:$C$13,2,FALSE),0)*$I185</f>
        <v>#VALUE!</v>
      </c>
      <c r="K185" s="91" t="e">
        <f>_xlfn.IFNA(VLOOKUP(SPECIES!S208,Sheet1!$B$9:$C$13,2,FALSE),0)*$I185</f>
        <v>#VALUE!</v>
      </c>
      <c r="L185" s="91" t="e">
        <f>_xlfn.IFNA(VLOOKUP(SPECIES!T208,Sheet1!$B$9:$C$13,2,FALSE),0)*$I185</f>
        <v>#VALUE!</v>
      </c>
      <c r="M185" s="91" t="e">
        <f>_xlfn.IFNA(VLOOKUP(SPECIES!U208,Sheet1!$B$9:$C$13,2,FALSE),0)*$I185</f>
        <v>#VALUE!</v>
      </c>
      <c r="N185" s="91" t="e">
        <f>_xlfn.IFNA(VLOOKUP(SPECIES!V208,Sheet1!$B$9:$C$13,2,FALSE),0)*$I185</f>
        <v>#VALUE!</v>
      </c>
      <c r="O185" s="91" t="e">
        <f>_xlfn.IFNA(VLOOKUP(SPECIES!W208,Sheet1!$B$9:$C$13,2,FALSE),0)*$I185</f>
        <v>#VALUE!</v>
      </c>
      <c r="P185" s="91" t="e">
        <f>_xlfn.IFNA(VLOOKUP(SPECIES!X208,Sheet1!$B$9:$C$13,2,FALSE),0)*$I185</f>
        <v>#VALUE!</v>
      </c>
      <c r="Q185" s="91" t="e">
        <f>_xlfn.IFNA(VLOOKUP(SPECIES!Y208,Sheet1!$B$9:$C$13,2,FALSE),0)*$I185</f>
        <v>#VALUE!</v>
      </c>
      <c r="R185" s="91" t="e">
        <f>_xlfn.IFNA(VLOOKUP(SPECIES!Z208,Sheet1!$B$9:$C$13,2,FALSE),0)*$I185</f>
        <v>#VALUE!</v>
      </c>
      <c r="S185" s="91" t="e">
        <f>_xlfn.IFNA(VLOOKUP(SPECIES!AA208,Sheet1!$B$9:$C$13,2,FALSE),0)*$I185</f>
        <v>#VALUE!</v>
      </c>
      <c r="T185" s="91" t="e">
        <f>_xlfn.IFNA(VLOOKUP(SPECIES!AB208,Sheet1!$B$9:$C$13,2,FALSE),0)*$I185</f>
        <v>#VALUE!</v>
      </c>
      <c r="U185" s="91" t="e">
        <f>_xlfn.IFNA(VLOOKUP(SPECIES!AC208,Sheet1!$B$9:$C$13,2,FALSE),0)*$I185</f>
        <v>#VALUE!</v>
      </c>
      <c r="V185" s="91" t="e">
        <f>_xlfn.IFNA(VLOOKUP(SPECIES!AD208,Sheet1!$B$9:$C$13,2,FALSE),0)*$I185</f>
        <v>#VALUE!</v>
      </c>
      <c r="W185" s="91" t="e">
        <f>_xlfn.IFNA(VLOOKUP(SPECIES!AE208,Sheet1!$B$9:$C$13,2,FALSE),0)*$I185</f>
        <v>#VALUE!</v>
      </c>
      <c r="X185" s="91" t="e">
        <f>_xlfn.IFNA(VLOOKUP(SPECIES!AF208,Sheet1!$B$9:$C$13,2,FALSE),0)*$I185</f>
        <v>#VALUE!</v>
      </c>
      <c r="Y185" s="91" t="e">
        <f>_xlfn.IFNA(VLOOKUP(SPECIES!AG208,Sheet1!$B$9:$C$13,2,FALSE),0)*$I185</f>
        <v>#VALUE!</v>
      </c>
      <c r="Z185" s="91" t="e">
        <f>_xlfn.IFNA(VLOOKUP(SPECIES!AH208,Sheet1!$B$9:$C$13,2,FALSE),0)*$I185</f>
        <v>#VALUE!</v>
      </c>
      <c r="AA185" s="91" t="e">
        <f>_xlfn.IFNA(VLOOKUP(SPECIES!AI208,Sheet1!$B$9:$C$13,2,FALSE),0)*$I185</f>
        <v>#VALUE!</v>
      </c>
      <c r="AB185" s="91" t="e">
        <f>_xlfn.IFNA(VLOOKUP(SPECIES!AJ208,Sheet1!$B$9:$C$13,2,FALSE),0)*$I185</f>
        <v>#VALUE!</v>
      </c>
      <c r="AC185" s="91" t="e">
        <f>_xlfn.IFNA(VLOOKUP(SPECIES!AK208,Sheet1!$B$9:$C$13,2,FALSE),0)*$I185</f>
        <v>#VALUE!</v>
      </c>
      <c r="AD185" s="91" t="e">
        <f>_xlfn.IFNA(VLOOKUP(SPECIES!AL208,Sheet1!$B$9:$C$13,2,FALSE),0)*$I185</f>
        <v>#VALUE!</v>
      </c>
      <c r="AE185" s="91" t="e">
        <f>_xlfn.IFNA(VLOOKUP(SPECIES!AM208,Sheet1!$B$9:$C$13,2,FALSE),0)*$I185</f>
        <v>#VALUE!</v>
      </c>
      <c r="AF185" s="91" t="e">
        <f>_xlfn.IFNA(VLOOKUP(SPECIES!AN208,Sheet1!$B$9:$C$13,2,FALSE),0)*$I185</f>
        <v>#VALUE!</v>
      </c>
      <c r="AG185" s="91" t="e">
        <f>_xlfn.IFNA(VLOOKUP(SPECIES!AO208,Sheet1!$B$9:$C$13,2,FALSE),0)*$I185</f>
        <v>#VALUE!</v>
      </c>
      <c r="AH185" s="91" t="e">
        <f>_xlfn.IFNA(VLOOKUP(SPECIES!AP208,Sheet1!$B$9:$C$13,2,FALSE),0)*$I185</f>
        <v>#VALUE!</v>
      </c>
      <c r="AI185" s="91" t="e">
        <f>_xlfn.IFNA(VLOOKUP(SPECIES!AQ208,Sheet1!$B$9:$C$13,2,FALSE),0)*$I185</f>
        <v>#VALUE!</v>
      </c>
      <c r="AJ185" s="91" t="e">
        <f>_xlfn.IFNA(VLOOKUP(SPECIES!AR208,Sheet1!$B$9:$C$13,2,FALSE),0)*$I185</f>
        <v>#VALUE!</v>
      </c>
      <c r="AK185" s="91" t="e">
        <f>_xlfn.IFNA(VLOOKUP(SPECIES!AS208,Sheet1!$B$9:$C$13,2,FALSE),0)*$I185</f>
        <v>#VALUE!</v>
      </c>
      <c r="AL185" s="91" t="e">
        <f>_xlfn.IFNA(VLOOKUP(SPECIES!AT208,Sheet1!$B$9:$C$13,2,FALSE),0)*$I185</f>
        <v>#VALUE!</v>
      </c>
      <c r="AM185" s="91" t="e">
        <f>_xlfn.IFNA(VLOOKUP(SPECIES!AU208,Sheet1!$B$9:$C$13,2,FALSE),0)*$I185</f>
        <v>#VALUE!</v>
      </c>
      <c r="AN185" s="91" t="e">
        <f>_xlfn.IFNA(VLOOKUP(SPECIES!AV208,Sheet1!$B$9:$C$13,2,FALSE),0)*$I185</f>
        <v>#VALUE!</v>
      </c>
      <c r="AO185" s="91" t="e">
        <f>_xlfn.IFNA(VLOOKUP(SPECIES!AW208,Sheet1!$B$9:$C$13,2,FALSE),0)*$I185</f>
        <v>#VALUE!</v>
      </c>
      <c r="AP185" s="91" t="e">
        <f>_xlfn.IFNA(VLOOKUP(SPECIES!AX208,Sheet1!$B$9:$C$13,2,FALSE),0)*$I185</f>
        <v>#VALUE!</v>
      </c>
      <c r="AQ185" s="91" t="e">
        <f>_xlfn.IFNA(VLOOKUP(SPECIES!AY208,Sheet1!$B$9:$C$13,2,FALSE),0)*$I185</f>
        <v>#VALUE!</v>
      </c>
      <c r="AR185" s="91" t="e">
        <f>_xlfn.IFNA(VLOOKUP(SPECIES!AZ208,Sheet1!$B$9:$C$13,2,FALSE),0)*$I185</f>
        <v>#VALUE!</v>
      </c>
      <c r="AS185" s="91" t="e">
        <f>_xlfn.IFNA(VLOOKUP(SPECIES!BA208,Sheet1!$B$9:$C$13,2,FALSE),0)*$I185</f>
        <v>#VALUE!</v>
      </c>
      <c r="AT185" s="91" t="e">
        <f>_xlfn.IFNA(VLOOKUP(SPECIES!BB208,Sheet1!$B$9:$C$13,2,FALSE),0)*$I185</f>
        <v>#VALUE!</v>
      </c>
      <c r="AU185" s="91" t="e">
        <f>_xlfn.IFNA(VLOOKUP(SPECIES!BC208,Sheet1!$B$9:$C$13,2,FALSE),0)*$I185</f>
        <v>#VALUE!</v>
      </c>
      <c r="AV185" s="91" t="e">
        <f>_xlfn.IFNA(VLOOKUP(SPECIES!BD208,Sheet1!$B$9:$C$13,2,FALSE),0)*$I185</f>
        <v>#VALUE!</v>
      </c>
      <c r="AW185" s="91" t="e">
        <f>_xlfn.IFNA(VLOOKUP(SPECIES!BE208,Sheet1!$B$9:$C$13,2,FALSE),0)*$I185</f>
        <v>#VALUE!</v>
      </c>
      <c r="AX185" s="91" t="e">
        <f>_xlfn.IFNA(VLOOKUP(SPECIES!BF208,Sheet1!$B$9:$C$13,2,FALSE),0)*$I185</f>
        <v>#VALUE!</v>
      </c>
      <c r="AY185" s="91" t="e">
        <f>_xlfn.IFNA(VLOOKUP(SPECIES!BG208,Sheet1!$B$9:$C$13,2,FALSE),0)*$I185</f>
        <v>#VALUE!</v>
      </c>
      <c r="AZ185" s="91" t="e">
        <f>_xlfn.IFNA(VLOOKUP(SPECIES!BH208,Sheet1!$B$9:$C$13,2,FALSE),0)*$I185</f>
        <v>#VALUE!</v>
      </c>
      <c r="BA185" s="91" t="e">
        <f>_xlfn.IFNA(VLOOKUP(SPECIES!BI208,Sheet1!$B$9:$C$13,2,FALSE),0)*$I185</f>
        <v>#VALUE!</v>
      </c>
      <c r="BB185" s="91" t="e">
        <f>_xlfn.IFNA(VLOOKUP(SPECIES!BJ208,Sheet1!$B$9:$C$13,2,FALSE),0)*$I185</f>
        <v>#VALUE!</v>
      </c>
      <c r="BC185" s="91" t="e">
        <f>_xlfn.IFNA(VLOOKUP(SPECIES!BK208,Sheet1!$B$9:$C$13,2,FALSE),0)*$I185</f>
        <v>#VALUE!</v>
      </c>
      <c r="BD185" s="91" t="e">
        <f>_xlfn.IFNA(VLOOKUP(SPECIES!BL208,Sheet1!$B$9:$C$13,2,FALSE),0)*$I185</f>
        <v>#VALUE!</v>
      </c>
      <c r="BE185" s="91" t="e">
        <f>_xlfn.IFNA(VLOOKUP(SPECIES!BM208,Sheet1!$B$9:$C$13,2,FALSE),0)*$I185</f>
        <v>#VALUE!</v>
      </c>
      <c r="BF185" s="91" t="e">
        <f>_xlfn.IFNA(VLOOKUP(SPECIES!BN208,Sheet1!$B$9:$C$13,2,FALSE),0)*$I185</f>
        <v>#VALUE!</v>
      </c>
      <c r="BG185" s="92" t="e">
        <f>_xlfn.IFNA(VLOOKUP(SPECIES!BO208,Sheet1!$B$9:$C$13,2,FALSE),0)*$I185</f>
        <v>#VALUE!</v>
      </c>
    </row>
  </sheetData>
  <sheetProtection algorithmName="SHA-512" hashValue="un7TPlScsrUUc5rIi9tQM08E6aJ56AJ8uLAXtG1lAb/7nfqhBLuk0xpNo365zsu0rKizYvBm2PgZwqsjq4IDqw==" saltValue="dt/HA+/vYs4mpE3jXXKgmQ==" spinCount="100000" sheet="1" objects="1" scenarios="1" selectLockedCells="1" selectUnlockedCells="1"/>
  <mergeCells count="1">
    <mergeCell ref="H6:H18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9B42E-4373-4387-A3B7-2F4E52F23063}">
  <dimension ref="A1:D190"/>
  <sheetViews>
    <sheetView workbookViewId="0">
      <selection activeCell="D8" sqref="D8"/>
    </sheetView>
  </sheetViews>
  <sheetFormatPr defaultColWidth="8.85546875" defaultRowHeight="15"/>
  <cols>
    <col min="1" max="1" width="36.85546875" customWidth="1"/>
    <col min="3" max="3" width="45.85546875" customWidth="1"/>
    <col min="4" max="4" width="55.7109375" customWidth="1"/>
  </cols>
  <sheetData>
    <row r="1" spans="1:4">
      <c r="A1" s="101" t="s">
        <v>462</v>
      </c>
      <c r="B1" s="102"/>
      <c r="C1" s="102"/>
      <c r="D1" s="102"/>
    </row>
    <row r="2" spans="1:4">
      <c r="A2" s="101"/>
      <c r="B2" s="102"/>
      <c r="C2" s="102"/>
      <c r="D2" s="102"/>
    </row>
    <row r="3" spans="1:4">
      <c r="A3" s="101"/>
      <c r="B3" s="102"/>
      <c r="C3" s="102"/>
      <c r="D3" s="102"/>
    </row>
    <row r="4" spans="1:4">
      <c r="A4" s="101" t="s">
        <v>465</v>
      </c>
      <c r="B4" s="102"/>
      <c r="C4" s="101" t="s">
        <v>466</v>
      </c>
      <c r="D4" s="102"/>
    </row>
    <row r="5" spans="1:4">
      <c r="A5" s="102" t="s">
        <v>249</v>
      </c>
      <c r="B5" s="102"/>
      <c r="C5" s="102"/>
      <c r="D5" s="102"/>
    </row>
    <row r="6" spans="1:4">
      <c r="A6" s="102" t="s">
        <v>3</v>
      </c>
      <c r="B6" s="102"/>
      <c r="C6" s="102"/>
      <c r="D6" s="102"/>
    </row>
    <row r="7" spans="1:4">
      <c r="A7" s="102" t="s">
        <v>5</v>
      </c>
      <c r="B7" s="102"/>
      <c r="C7" s="103" t="s">
        <v>463</v>
      </c>
      <c r="D7" s="100" t="s">
        <v>464</v>
      </c>
    </row>
    <row r="8" spans="1:4">
      <c r="A8" s="102" t="s">
        <v>295</v>
      </c>
      <c r="B8" s="102"/>
      <c r="C8" s="102"/>
      <c r="D8" s="102"/>
    </row>
    <row r="9" spans="1:4">
      <c r="A9" s="102" t="s">
        <v>10</v>
      </c>
      <c r="B9" s="102"/>
      <c r="C9" s="102"/>
      <c r="D9" s="102"/>
    </row>
    <row r="10" spans="1:4">
      <c r="A10" s="102" t="s">
        <v>11</v>
      </c>
      <c r="B10" s="102"/>
      <c r="C10" s="102"/>
      <c r="D10" s="102"/>
    </row>
    <row r="11" spans="1:4">
      <c r="A11" s="102" t="s">
        <v>203</v>
      </c>
      <c r="B11" s="102"/>
      <c r="C11" s="102"/>
      <c r="D11" s="102"/>
    </row>
    <row r="12" spans="1:4">
      <c r="A12" s="102" t="s">
        <v>243</v>
      </c>
      <c r="B12" s="102"/>
      <c r="C12" s="102"/>
      <c r="D12" s="102"/>
    </row>
    <row r="13" spans="1:4">
      <c r="A13" s="104" t="s">
        <v>297</v>
      </c>
      <c r="B13" s="102"/>
      <c r="C13" s="102"/>
      <c r="D13" s="102"/>
    </row>
    <row r="14" spans="1:4">
      <c r="A14" s="104" t="s">
        <v>299</v>
      </c>
      <c r="B14" s="102"/>
      <c r="C14" s="102"/>
      <c r="D14" s="102"/>
    </row>
    <row r="15" spans="1:4">
      <c r="A15" s="102" t="s">
        <v>14</v>
      </c>
      <c r="B15" s="102"/>
      <c r="C15" s="102"/>
      <c r="D15" s="102"/>
    </row>
    <row r="16" spans="1:4">
      <c r="A16" s="102" t="s">
        <v>301</v>
      </c>
      <c r="B16" s="102"/>
      <c r="C16" s="102"/>
      <c r="D16" s="102"/>
    </row>
    <row r="17" spans="1:4">
      <c r="A17" s="102" t="s">
        <v>303</v>
      </c>
      <c r="B17" s="102"/>
      <c r="C17" s="102"/>
      <c r="D17" s="102"/>
    </row>
    <row r="18" spans="1:4">
      <c r="A18" s="102" t="s">
        <v>16</v>
      </c>
      <c r="B18" s="102"/>
      <c r="C18" s="102"/>
      <c r="D18" s="102"/>
    </row>
    <row r="19" spans="1:4">
      <c r="A19" s="102" t="s">
        <v>305</v>
      </c>
      <c r="B19" s="102"/>
      <c r="C19" s="102"/>
      <c r="D19" s="102"/>
    </row>
    <row r="20" spans="1:4">
      <c r="A20" s="102" t="s">
        <v>204</v>
      </c>
      <c r="B20" s="102"/>
      <c r="C20" s="102"/>
      <c r="D20" s="102"/>
    </row>
    <row r="21" spans="1:4">
      <c r="A21" s="102" t="s">
        <v>307</v>
      </c>
      <c r="B21" s="102"/>
      <c r="C21" s="102"/>
      <c r="D21" s="102"/>
    </row>
    <row r="22" spans="1:4">
      <c r="A22" s="102" t="s">
        <v>309</v>
      </c>
      <c r="B22" s="102"/>
      <c r="C22" s="102"/>
      <c r="D22" s="102"/>
    </row>
    <row r="23" spans="1:4">
      <c r="A23" s="102" t="s">
        <v>235</v>
      </c>
      <c r="B23" s="102"/>
      <c r="C23" s="102"/>
      <c r="D23" s="102"/>
    </row>
    <row r="24" spans="1:4">
      <c r="A24" s="102" t="s">
        <v>20</v>
      </c>
      <c r="B24" s="102"/>
      <c r="C24" s="102"/>
      <c r="D24" s="102"/>
    </row>
    <row r="25" spans="1:4">
      <c r="A25" s="102" t="s">
        <v>441</v>
      </c>
      <c r="B25" s="102"/>
      <c r="C25" s="102"/>
      <c r="D25" s="102"/>
    </row>
    <row r="26" spans="1:4">
      <c r="A26" s="102" t="s">
        <v>311</v>
      </c>
      <c r="B26" s="102"/>
      <c r="C26" s="102"/>
      <c r="D26" s="102"/>
    </row>
    <row r="27" spans="1:4">
      <c r="A27" s="102" t="s">
        <v>313</v>
      </c>
      <c r="B27" s="102"/>
      <c r="C27" s="102"/>
      <c r="D27" s="102"/>
    </row>
    <row r="28" spans="1:4">
      <c r="A28" s="102" t="s">
        <v>315</v>
      </c>
      <c r="B28" s="102"/>
      <c r="C28" s="102"/>
      <c r="D28" s="102"/>
    </row>
    <row r="29" spans="1:4">
      <c r="A29" s="102" t="s">
        <v>317</v>
      </c>
      <c r="B29" s="102"/>
      <c r="C29" s="102"/>
      <c r="D29" s="102"/>
    </row>
    <row r="30" spans="1:4">
      <c r="A30" s="102" t="s">
        <v>22</v>
      </c>
      <c r="B30" s="102"/>
      <c r="C30" s="102"/>
      <c r="D30" s="102"/>
    </row>
    <row r="31" spans="1:4">
      <c r="A31" s="102" t="s">
        <v>319</v>
      </c>
      <c r="B31" s="102"/>
      <c r="C31" s="102"/>
      <c r="D31" s="102"/>
    </row>
    <row r="32" spans="1:4">
      <c r="A32" s="102" t="s">
        <v>205</v>
      </c>
      <c r="B32" s="102"/>
      <c r="C32" s="102"/>
      <c r="D32" s="102"/>
    </row>
    <row r="33" spans="1:4">
      <c r="A33" s="102" t="s">
        <v>321</v>
      </c>
      <c r="B33" s="102"/>
      <c r="C33" s="102"/>
      <c r="D33" s="102"/>
    </row>
    <row r="34" spans="1:4">
      <c r="A34" s="102" t="s">
        <v>244</v>
      </c>
      <c r="B34" s="102"/>
      <c r="C34" s="102"/>
      <c r="D34" s="102"/>
    </row>
    <row r="35" spans="1:4">
      <c r="A35" s="102" t="s">
        <v>26</v>
      </c>
      <c r="B35" s="102"/>
      <c r="C35" s="102"/>
      <c r="D35" s="102"/>
    </row>
    <row r="36" spans="1:4">
      <c r="A36" s="102" t="s">
        <v>28</v>
      </c>
      <c r="B36" s="102"/>
      <c r="C36" s="102"/>
      <c r="D36" s="102"/>
    </row>
    <row r="37" spans="1:4">
      <c r="A37" s="102" t="s">
        <v>29</v>
      </c>
      <c r="B37" s="102"/>
      <c r="C37" s="102"/>
      <c r="D37" s="102"/>
    </row>
    <row r="38" spans="1:4">
      <c r="A38" s="102" t="s">
        <v>250</v>
      </c>
      <c r="B38" s="102"/>
      <c r="C38" s="102"/>
      <c r="D38" s="102"/>
    </row>
    <row r="39" spans="1:4">
      <c r="A39" s="102" t="s">
        <v>323</v>
      </c>
      <c r="B39" s="102"/>
      <c r="C39" s="102"/>
      <c r="D39" s="102"/>
    </row>
    <row r="40" spans="1:4">
      <c r="A40" s="102" t="s">
        <v>32</v>
      </c>
      <c r="B40" s="102"/>
      <c r="C40" s="102"/>
      <c r="D40" s="102"/>
    </row>
    <row r="41" spans="1:4">
      <c r="A41" s="102" t="s">
        <v>33</v>
      </c>
      <c r="B41" s="102"/>
      <c r="C41" s="102"/>
      <c r="D41" s="102"/>
    </row>
    <row r="42" spans="1:4">
      <c r="A42" s="102" t="s">
        <v>35</v>
      </c>
      <c r="B42" s="102"/>
      <c r="C42" s="102"/>
      <c r="D42" s="102"/>
    </row>
    <row r="43" spans="1:4">
      <c r="A43" s="102" t="s">
        <v>37</v>
      </c>
      <c r="B43" s="102"/>
      <c r="C43" s="102"/>
      <c r="D43" s="102"/>
    </row>
    <row r="44" spans="1:4">
      <c r="A44" s="102" t="s">
        <v>325</v>
      </c>
      <c r="B44" s="102"/>
      <c r="C44" s="102"/>
      <c r="D44" s="102"/>
    </row>
    <row r="45" spans="1:4">
      <c r="A45" s="102" t="s">
        <v>327</v>
      </c>
      <c r="B45" s="102"/>
      <c r="C45" s="102"/>
      <c r="D45" s="102"/>
    </row>
    <row r="46" spans="1:4">
      <c r="A46" s="102" t="s">
        <v>39</v>
      </c>
      <c r="B46" s="102"/>
      <c r="C46" s="102"/>
      <c r="D46" s="102"/>
    </row>
    <row r="47" spans="1:4">
      <c r="A47" s="102" t="s">
        <v>41</v>
      </c>
      <c r="B47" s="102"/>
      <c r="C47" s="102"/>
      <c r="D47" s="102"/>
    </row>
    <row r="48" spans="1:4">
      <c r="A48" s="102" t="s">
        <v>245</v>
      </c>
      <c r="B48" s="102"/>
      <c r="C48" s="102"/>
      <c r="D48" s="102"/>
    </row>
    <row r="49" spans="1:4">
      <c r="A49" s="102" t="s">
        <v>329</v>
      </c>
      <c r="B49" s="102"/>
      <c r="C49" s="102"/>
      <c r="D49" s="102"/>
    </row>
    <row r="50" spans="1:4">
      <c r="A50" s="102" t="s">
        <v>331</v>
      </c>
      <c r="B50" s="102"/>
      <c r="C50" s="102"/>
      <c r="D50" s="102"/>
    </row>
    <row r="51" spans="1:4">
      <c r="A51" s="102" t="s">
        <v>43</v>
      </c>
      <c r="B51" s="102"/>
      <c r="C51" s="102"/>
      <c r="D51" s="102"/>
    </row>
    <row r="52" spans="1:4">
      <c r="A52" s="102" t="s">
        <v>45</v>
      </c>
      <c r="B52" s="102"/>
      <c r="C52" s="102"/>
      <c r="D52" s="102"/>
    </row>
    <row r="53" spans="1:4">
      <c r="A53" s="102" t="s">
        <v>333</v>
      </c>
      <c r="B53" s="102"/>
      <c r="C53" s="102"/>
      <c r="D53" s="102"/>
    </row>
    <row r="54" spans="1:4">
      <c r="A54" s="102" t="s">
        <v>48</v>
      </c>
      <c r="B54" s="102"/>
      <c r="C54" s="102"/>
      <c r="D54" s="102"/>
    </row>
    <row r="55" spans="1:4">
      <c r="A55" s="102" t="s">
        <v>49</v>
      </c>
      <c r="B55" s="102"/>
      <c r="C55" s="102"/>
      <c r="D55" s="102"/>
    </row>
    <row r="56" spans="1:4">
      <c r="A56" s="102" t="s">
        <v>51</v>
      </c>
      <c r="B56" s="102"/>
      <c r="C56" s="102"/>
      <c r="D56" s="102"/>
    </row>
    <row r="57" spans="1:4">
      <c r="A57" s="102" t="s">
        <v>53</v>
      </c>
      <c r="B57" s="102"/>
      <c r="C57" s="102"/>
      <c r="D57" s="102"/>
    </row>
    <row r="58" spans="1:4">
      <c r="A58" s="102" t="s">
        <v>55</v>
      </c>
      <c r="B58" s="102"/>
      <c r="C58" s="102"/>
      <c r="D58" s="102"/>
    </row>
    <row r="59" spans="1:4">
      <c r="A59" s="102" t="s">
        <v>57</v>
      </c>
      <c r="B59" s="102"/>
      <c r="C59" s="102"/>
      <c r="D59" s="102"/>
    </row>
    <row r="60" spans="1:4">
      <c r="A60" s="102" t="s">
        <v>207</v>
      </c>
      <c r="B60" s="102"/>
      <c r="C60" s="102"/>
      <c r="D60" s="102"/>
    </row>
    <row r="61" spans="1:4">
      <c r="A61" s="102" t="s">
        <v>335</v>
      </c>
      <c r="B61" s="102"/>
      <c r="C61" s="102"/>
      <c r="D61" s="102"/>
    </row>
    <row r="62" spans="1:4">
      <c r="A62" s="102" t="s">
        <v>59</v>
      </c>
      <c r="B62" s="102"/>
      <c r="C62" s="102"/>
      <c r="D62" s="102"/>
    </row>
    <row r="63" spans="1:4">
      <c r="A63" s="102" t="s">
        <v>61</v>
      </c>
      <c r="B63" s="102"/>
      <c r="C63" s="102"/>
      <c r="D63" s="102"/>
    </row>
    <row r="64" spans="1:4">
      <c r="A64" s="102" t="s">
        <v>337</v>
      </c>
      <c r="B64" s="102"/>
      <c r="C64" s="102"/>
      <c r="D64" s="102"/>
    </row>
    <row r="65" spans="1:4">
      <c r="A65" s="102" t="s">
        <v>63</v>
      </c>
      <c r="B65" s="102"/>
      <c r="C65" s="102"/>
      <c r="D65" s="102"/>
    </row>
    <row r="66" spans="1:4">
      <c r="A66" s="102" t="s">
        <v>65</v>
      </c>
      <c r="B66" s="102"/>
      <c r="C66" s="102"/>
      <c r="D66" s="102"/>
    </row>
    <row r="67" spans="1:4">
      <c r="A67" s="102" t="s">
        <v>339</v>
      </c>
      <c r="B67" s="102"/>
      <c r="C67" s="102"/>
      <c r="D67" s="102"/>
    </row>
    <row r="68" spans="1:4">
      <c r="A68" s="102" t="s">
        <v>208</v>
      </c>
      <c r="B68" s="102"/>
      <c r="C68" s="102"/>
      <c r="D68" s="102"/>
    </row>
    <row r="69" spans="1:4">
      <c r="A69" s="102" t="s">
        <v>341</v>
      </c>
      <c r="B69" s="102"/>
      <c r="C69" s="102"/>
      <c r="D69" s="102"/>
    </row>
    <row r="70" spans="1:4">
      <c r="A70" s="102" t="s">
        <v>68</v>
      </c>
      <c r="B70" s="102"/>
      <c r="C70" s="102"/>
      <c r="D70" s="102"/>
    </row>
    <row r="71" spans="1:4">
      <c r="A71" s="102" t="s">
        <v>343</v>
      </c>
      <c r="B71" s="102"/>
      <c r="C71" s="102"/>
      <c r="D71" s="102"/>
    </row>
    <row r="72" spans="1:4">
      <c r="A72" s="102" t="s">
        <v>209</v>
      </c>
      <c r="B72" s="102"/>
      <c r="C72" s="102"/>
      <c r="D72" s="102"/>
    </row>
    <row r="73" spans="1:4">
      <c r="A73" s="102" t="s">
        <v>71</v>
      </c>
      <c r="B73" s="102"/>
      <c r="C73" s="102"/>
      <c r="D73" s="102"/>
    </row>
    <row r="74" spans="1:4">
      <c r="A74" s="102" t="s">
        <v>345</v>
      </c>
      <c r="B74" s="102"/>
      <c r="C74" s="102"/>
      <c r="D74" s="102"/>
    </row>
    <row r="75" spans="1:4">
      <c r="A75" s="102" t="s">
        <v>347</v>
      </c>
      <c r="B75" s="102"/>
      <c r="C75" s="102"/>
      <c r="D75" s="102"/>
    </row>
    <row r="76" spans="1:4">
      <c r="A76" s="102" t="s">
        <v>72</v>
      </c>
      <c r="B76" s="102"/>
      <c r="C76" s="102"/>
      <c r="D76" s="102"/>
    </row>
    <row r="77" spans="1:4">
      <c r="A77" s="102" t="s">
        <v>349</v>
      </c>
      <c r="B77" s="102"/>
      <c r="C77" s="102"/>
      <c r="D77" s="102"/>
    </row>
    <row r="78" spans="1:4">
      <c r="A78" s="102" t="s">
        <v>351</v>
      </c>
      <c r="B78" s="102"/>
      <c r="C78" s="102"/>
      <c r="D78" s="102"/>
    </row>
    <row r="79" spans="1:4">
      <c r="A79" s="102" t="s">
        <v>353</v>
      </c>
      <c r="B79" s="102"/>
      <c r="C79" s="102"/>
      <c r="D79" s="102"/>
    </row>
    <row r="80" spans="1:4">
      <c r="A80" s="102" t="s">
        <v>355</v>
      </c>
      <c r="B80" s="102"/>
      <c r="C80" s="102"/>
      <c r="D80" s="102"/>
    </row>
    <row r="81" spans="1:4">
      <c r="A81" s="102" t="s">
        <v>74</v>
      </c>
      <c r="B81" s="102"/>
      <c r="C81" s="102"/>
      <c r="D81" s="102"/>
    </row>
    <row r="82" spans="1:4">
      <c r="A82" s="102" t="s">
        <v>76</v>
      </c>
      <c r="B82" s="102"/>
      <c r="C82" s="102"/>
      <c r="D82" s="102"/>
    </row>
    <row r="83" spans="1:4">
      <c r="A83" s="102" t="s">
        <v>78</v>
      </c>
      <c r="B83" s="102"/>
      <c r="C83" s="102"/>
      <c r="D83" s="102"/>
    </row>
    <row r="84" spans="1:4">
      <c r="A84" s="102" t="s">
        <v>80</v>
      </c>
      <c r="B84" s="102"/>
      <c r="C84" s="102"/>
      <c r="D84" s="102"/>
    </row>
    <row r="85" spans="1:4">
      <c r="A85" s="102" t="s">
        <v>82</v>
      </c>
      <c r="B85" s="102"/>
      <c r="C85" s="102"/>
      <c r="D85" s="102"/>
    </row>
    <row r="86" spans="1:4">
      <c r="A86" s="102" t="s">
        <v>84</v>
      </c>
      <c r="B86" s="102"/>
      <c r="C86" s="102"/>
      <c r="D86" s="102"/>
    </row>
    <row r="87" spans="1:4">
      <c r="A87" s="102" t="s">
        <v>357</v>
      </c>
      <c r="B87" s="102"/>
      <c r="C87" s="102"/>
      <c r="D87" s="102"/>
    </row>
    <row r="88" spans="1:4">
      <c r="A88" s="102" t="s">
        <v>86</v>
      </c>
      <c r="B88" s="102"/>
      <c r="C88" s="102"/>
      <c r="D88" s="102"/>
    </row>
    <row r="89" spans="1:4">
      <c r="A89" s="102" t="s">
        <v>359</v>
      </c>
      <c r="B89" s="102"/>
      <c r="C89" s="102"/>
      <c r="D89" s="102"/>
    </row>
    <row r="90" spans="1:4">
      <c r="A90" s="102" t="s">
        <v>88</v>
      </c>
      <c r="B90" s="102"/>
      <c r="C90" s="102"/>
      <c r="D90" s="102"/>
    </row>
    <row r="91" spans="1:4">
      <c r="A91" s="102" t="s">
        <v>206</v>
      </c>
      <c r="B91" s="102"/>
      <c r="C91" s="102"/>
      <c r="D91" s="102"/>
    </row>
    <row r="92" spans="1:4">
      <c r="A92" s="102" t="s">
        <v>361</v>
      </c>
      <c r="B92" s="102"/>
      <c r="C92" s="102"/>
      <c r="D92" s="102"/>
    </row>
    <row r="93" spans="1:4">
      <c r="A93" s="102" t="s">
        <v>91</v>
      </c>
      <c r="B93" s="102"/>
      <c r="C93" s="102"/>
      <c r="D93" s="102"/>
    </row>
    <row r="94" spans="1:4">
      <c r="A94" s="102" t="s">
        <v>93</v>
      </c>
      <c r="B94" s="102"/>
      <c r="C94" s="102"/>
      <c r="D94" s="102"/>
    </row>
    <row r="95" spans="1:4">
      <c r="A95" s="102" t="s">
        <v>95</v>
      </c>
      <c r="B95" s="102"/>
      <c r="C95" s="102"/>
      <c r="D95" s="102"/>
    </row>
    <row r="96" spans="1:4">
      <c r="A96" s="102" t="s">
        <v>97</v>
      </c>
      <c r="B96" s="102"/>
      <c r="C96" s="102"/>
      <c r="D96" s="102"/>
    </row>
    <row r="97" spans="1:4">
      <c r="A97" s="102" t="s">
        <v>363</v>
      </c>
      <c r="B97" s="102"/>
      <c r="C97" s="102"/>
      <c r="D97" s="102"/>
    </row>
    <row r="98" spans="1:4">
      <c r="A98" s="102" t="s">
        <v>365</v>
      </c>
      <c r="B98" s="102"/>
      <c r="C98" s="102"/>
      <c r="D98" s="102"/>
    </row>
    <row r="99" spans="1:4">
      <c r="A99" s="102" t="s">
        <v>100</v>
      </c>
      <c r="B99" s="102"/>
      <c r="C99" s="102"/>
      <c r="D99" s="102"/>
    </row>
    <row r="100" spans="1:4">
      <c r="A100" s="102" t="s">
        <v>101</v>
      </c>
      <c r="B100" s="102"/>
      <c r="C100" s="102"/>
      <c r="D100" s="102"/>
    </row>
    <row r="101" spans="1:4">
      <c r="A101" s="102" t="s">
        <v>103</v>
      </c>
      <c r="B101" s="102"/>
      <c r="C101" s="102"/>
      <c r="D101" s="102"/>
    </row>
    <row r="102" spans="1:4">
      <c r="A102" s="102" t="s">
        <v>105</v>
      </c>
      <c r="B102" s="102"/>
      <c r="C102" s="102"/>
      <c r="D102" s="102"/>
    </row>
    <row r="103" spans="1:4">
      <c r="A103" s="102" t="s">
        <v>367</v>
      </c>
      <c r="B103" s="102"/>
      <c r="C103" s="102"/>
      <c r="D103" s="102"/>
    </row>
    <row r="104" spans="1:4">
      <c r="A104" s="102" t="s">
        <v>369</v>
      </c>
      <c r="B104" s="102"/>
      <c r="C104" s="102"/>
      <c r="D104" s="102"/>
    </row>
    <row r="105" spans="1:4">
      <c r="A105" s="102" t="s">
        <v>371</v>
      </c>
      <c r="B105" s="102"/>
      <c r="C105" s="102"/>
      <c r="D105" s="102"/>
    </row>
    <row r="106" spans="1:4">
      <c r="A106" s="102" t="s">
        <v>253</v>
      </c>
      <c r="B106" s="102"/>
      <c r="C106" s="102"/>
      <c r="D106" s="102"/>
    </row>
    <row r="107" spans="1:4">
      <c r="A107" s="102" t="s">
        <v>373</v>
      </c>
      <c r="B107" s="102"/>
      <c r="C107" s="102"/>
      <c r="D107" s="102"/>
    </row>
    <row r="108" spans="1:4">
      <c r="A108" s="102" t="s">
        <v>108</v>
      </c>
      <c r="B108" s="102"/>
      <c r="C108" s="102"/>
      <c r="D108" s="102"/>
    </row>
    <row r="109" spans="1:4">
      <c r="A109" s="102" t="s">
        <v>375</v>
      </c>
      <c r="B109" s="102"/>
      <c r="C109" s="102"/>
      <c r="D109" s="102"/>
    </row>
    <row r="110" spans="1:4">
      <c r="A110" s="102" t="s">
        <v>377</v>
      </c>
      <c r="B110" s="102"/>
      <c r="C110" s="102"/>
      <c r="D110" s="102"/>
    </row>
    <row r="111" spans="1:4">
      <c r="A111" s="102" t="s">
        <v>110</v>
      </c>
      <c r="B111" s="102"/>
      <c r="C111" s="102"/>
      <c r="D111" s="102"/>
    </row>
    <row r="112" spans="1:4">
      <c r="A112" s="102" t="s">
        <v>112</v>
      </c>
      <c r="B112" s="102"/>
      <c r="C112" s="102"/>
      <c r="D112" s="102"/>
    </row>
    <row r="113" spans="1:4">
      <c r="A113" s="102" t="s">
        <v>379</v>
      </c>
      <c r="B113" s="102"/>
      <c r="C113" s="102"/>
      <c r="D113" s="102"/>
    </row>
    <row r="114" spans="1:4">
      <c r="A114" s="102" t="s">
        <v>210</v>
      </c>
      <c r="B114" s="102"/>
      <c r="C114" s="102"/>
      <c r="D114" s="102"/>
    </row>
    <row r="115" spans="1:4">
      <c r="A115" s="102" t="s">
        <v>115</v>
      </c>
      <c r="B115" s="102"/>
      <c r="C115" s="102"/>
      <c r="D115" s="102"/>
    </row>
    <row r="116" spans="1:4">
      <c r="A116" s="102" t="s">
        <v>381</v>
      </c>
      <c r="B116" s="102"/>
      <c r="C116" s="102"/>
      <c r="D116" s="102"/>
    </row>
    <row r="117" spans="1:4">
      <c r="A117" s="102" t="s">
        <v>383</v>
      </c>
      <c r="B117" s="102"/>
      <c r="C117" s="102"/>
      <c r="D117" s="102"/>
    </row>
    <row r="118" spans="1:4">
      <c r="A118" s="102" t="s">
        <v>247</v>
      </c>
      <c r="B118" s="102"/>
      <c r="C118" s="102"/>
      <c r="D118" s="102"/>
    </row>
    <row r="119" spans="1:4">
      <c r="A119" s="102" t="s">
        <v>117</v>
      </c>
      <c r="B119" s="102"/>
      <c r="C119" s="102"/>
      <c r="D119" s="102"/>
    </row>
    <row r="120" spans="1:4">
      <c r="A120" s="102" t="s">
        <v>385</v>
      </c>
      <c r="B120" s="102"/>
      <c r="C120" s="102"/>
      <c r="D120" s="102"/>
    </row>
    <row r="121" spans="1:4">
      <c r="A121" s="102" t="s">
        <v>387</v>
      </c>
      <c r="B121" s="102"/>
      <c r="C121" s="102"/>
      <c r="D121" s="102"/>
    </row>
    <row r="122" spans="1:4">
      <c r="A122" s="102" t="s">
        <v>119</v>
      </c>
      <c r="B122" s="102"/>
      <c r="C122" s="102"/>
      <c r="D122" s="102"/>
    </row>
    <row r="123" spans="1:4">
      <c r="A123" s="102" t="s">
        <v>121</v>
      </c>
      <c r="B123" s="102"/>
      <c r="C123" s="102"/>
      <c r="D123" s="102"/>
    </row>
    <row r="124" spans="1:4">
      <c r="A124" s="102" t="s">
        <v>123</v>
      </c>
      <c r="B124" s="102"/>
      <c r="C124" s="102"/>
      <c r="D124" s="102"/>
    </row>
    <row r="125" spans="1:4">
      <c r="A125" s="102" t="s">
        <v>389</v>
      </c>
      <c r="B125" s="102"/>
      <c r="C125" s="102"/>
      <c r="D125" s="102"/>
    </row>
    <row r="126" spans="1:4">
      <c r="A126" s="102" t="s">
        <v>125</v>
      </c>
      <c r="B126" s="102"/>
      <c r="C126" s="102"/>
      <c r="D126" s="102"/>
    </row>
    <row r="127" spans="1:4">
      <c r="A127" s="102" t="s">
        <v>127</v>
      </c>
      <c r="B127" s="102"/>
      <c r="C127" s="102"/>
      <c r="D127" s="102"/>
    </row>
    <row r="128" spans="1:4">
      <c r="A128" s="102" t="s">
        <v>129</v>
      </c>
      <c r="B128" s="102"/>
      <c r="C128" s="102"/>
      <c r="D128" s="102"/>
    </row>
    <row r="129" spans="1:4">
      <c r="A129" s="102" t="s">
        <v>242</v>
      </c>
      <c r="B129" s="102"/>
      <c r="C129" s="102"/>
      <c r="D129" s="102"/>
    </row>
    <row r="130" spans="1:4">
      <c r="A130" s="102" t="s">
        <v>132</v>
      </c>
      <c r="B130" s="102"/>
      <c r="C130" s="102"/>
      <c r="D130" s="102"/>
    </row>
    <row r="131" spans="1:4">
      <c r="A131" s="102" t="s">
        <v>134</v>
      </c>
      <c r="B131" s="102"/>
      <c r="C131" s="102"/>
      <c r="D131" s="102"/>
    </row>
    <row r="132" spans="1:4">
      <c r="A132" s="102" t="s">
        <v>136</v>
      </c>
      <c r="B132" s="102"/>
      <c r="C132" s="102"/>
      <c r="D132" s="102"/>
    </row>
    <row r="133" spans="1:4">
      <c r="A133" s="102" t="s">
        <v>138</v>
      </c>
      <c r="B133" s="102"/>
      <c r="C133" s="102"/>
      <c r="D133" s="102"/>
    </row>
    <row r="134" spans="1:4">
      <c r="A134" s="102" t="s">
        <v>391</v>
      </c>
      <c r="B134" s="102"/>
      <c r="C134" s="102"/>
      <c r="D134" s="102"/>
    </row>
    <row r="135" spans="1:4">
      <c r="A135" s="102" t="s">
        <v>140</v>
      </c>
      <c r="B135" s="102"/>
      <c r="C135" s="102"/>
      <c r="D135" s="102"/>
    </row>
    <row r="136" spans="1:4">
      <c r="A136" s="102" t="s">
        <v>142</v>
      </c>
      <c r="B136" s="102"/>
      <c r="C136" s="102"/>
      <c r="D136" s="102"/>
    </row>
    <row r="137" spans="1:4">
      <c r="A137" s="102" t="s">
        <v>144</v>
      </c>
      <c r="B137" s="102"/>
      <c r="C137" s="102"/>
      <c r="D137" s="102"/>
    </row>
    <row r="138" spans="1:4">
      <c r="A138" s="102" t="s">
        <v>254</v>
      </c>
      <c r="B138" s="102"/>
      <c r="C138" s="102"/>
      <c r="D138" s="102"/>
    </row>
    <row r="139" spans="1:4">
      <c r="A139" s="102" t="s">
        <v>147</v>
      </c>
      <c r="B139" s="102"/>
      <c r="C139" s="102"/>
      <c r="D139" s="102"/>
    </row>
    <row r="140" spans="1:4">
      <c r="A140" s="102" t="s">
        <v>393</v>
      </c>
      <c r="B140" s="102"/>
      <c r="C140" s="102"/>
      <c r="D140" s="102"/>
    </row>
    <row r="141" spans="1:4">
      <c r="A141" s="102" t="s">
        <v>149</v>
      </c>
      <c r="B141" s="102"/>
      <c r="C141" s="102"/>
      <c r="D141" s="102"/>
    </row>
    <row r="142" spans="1:4">
      <c r="A142" s="102" t="s">
        <v>150</v>
      </c>
      <c r="B142" s="102"/>
      <c r="C142" s="102"/>
      <c r="D142" s="102"/>
    </row>
    <row r="143" spans="1:4">
      <c r="A143" s="102" t="s">
        <v>395</v>
      </c>
      <c r="B143" s="102"/>
      <c r="C143" s="102"/>
      <c r="D143" s="102"/>
    </row>
    <row r="144" spans="1:4">
      <c r="A144" s="102" t="s">
        <v>152</v>
      </c>
      <c r="B144" s="102"/>
      <c r="C144" s="102"/>
      <c r="D144" s="102"/>
    </row>
    <row r="145" spans="1:4">
      <c r="A145" s="102" t="s">
        <v>154</v>
      </c>
      <c r="B145" s="102"/>
      <c r="C145" s="102"/>
      <c r="D145" s="102"/>
    </row>
    <row r="146" spans="1:4">
      <c r="A146" s="102" t="s">
        <v>397</v>
      </c>
      <c r="B146" s="102"/>
      <c r="C146" s="102"/>
      <c r="D146" s="102"/>
    </row>
    <row r="147" spans="1:4">
      <c r="A147" s="102" t="s">
        <v>211</v>
      </c>
      <c r="B147" s="102"/>
      <c r="C147" s="102"/>
      <c r="D147" s="102"/>
    </row>
    <row r="148" spans="1:4">
      <c r="A148" s="102" t="s">
        <v>256</v>
      </c>
      <c r="B148" s="102"/>
      <c r="C148" s="102"/>
      <c r="D148" s="102"/>
    </row>
    <row r="149" spans="1:4">
      <c r="A149" s="102" t="s">
        <v>156</v>
      </c>
      <c r="B149" s="102"/>
      <c r="C149" s="102"/>
      <c r="D149" s="102"/>
    </row>
    <row r="150" spans="1:4">
      <c r="A150" s="102" t="s">
        <v>158</v>
      </c>
      <c r="B150" s="102"/>
      <c r="C150" s="102"/>
      <c r="D150" s="102"/>
    </row>
    <row r="151" spans="1:4">
      <c r="A151" s="102" t="s">
        <v>399</v>
      </c>
      <c r="B151" s="102"/>
      <c r="C151" s="102"/>
      <c r="D151" s="102"/>
    </row>
    <row r="152" spans="1:4">
      <c r="A152" s="102" t="s">
        <v>252</v>
      </c>
      <c r="B152" s="102"/>
      <c r="C152" s="102"/>
      <c r="D152" s="102"/>
    </row>
    <row r="153" spans="1:4">
      <c r="A153" s="102" t="s">
        <v>251</v>
      </c>
      <c r="B153" s="102"/>
      <c r="C153" s="102"/>
      <c r="D153" s="102"/>
    </row>
    <row r="154" spans="1:4">
      <c r="A154" s="102" t="s">
        <v>401</v>
      </c>
      <c r="B154" s="102"/>
      <c r="C154" s="102"/>
      <c r="D154" s="102"/>
    </row>
    <row r="155" spans="1:4">
      <c r="A155" s="102" t="s">
        <v>162</v>
      </c>
      <c r="B155" s="102"/>
      <c r="C155" s="102"/>
      <c r="D155" s="102"/>
    </row>
    <row r="156" spans="1:4">
      <c r="A156" s="102" t="s">
        <v>403</v>
      </c>
      <c r="B156" s="102"/>
      <c r="C156" s="102"/>
      <c r="D156" s="102"/>
    </row>
    <row r="157" spans="1:4">
      <c r="A157" s="102" t="s">
        <v>405</v>
      </c>
      <c r="B157" s="102"/>
      <c r="C157" s="102"/>
      <c r="D157" s="102"/>
    </row>
    <row r="158" spans="1:4">
      <c r="A158" s="102" t="s">
        <v>164</v>
      </c>
      <c r="B158" s="102"/>
      <c r="C158" s="102"/>
      <c r="D158" s="102"/>
    </row>
    <row r="159" spans="1:4">
      <c r="A159" s="102" t="s">
        <v>407</v>
      </c>
      <c r="B159" s="102"/>
      <c r="C159" s="102"/>
      <c r="D159" s="102"/>
    </row>
    <row r="160" spans="1:4">
      <c r="A160" s="102" t="s">
        <v>237</v>
      </c>
      <c r="B160" s="102"/>
      <c r="C160" s="102"/>
      <c r="D160" s="102"/>
    </row>
    <row r="161" spans="1:4">
      <c r="A161" s="102" t="s">
        <v>167</v>
      </c>
      <c r="B161" s="102"/>
      <c r="C161" s="102"/>
      <c r="D161" s="102"/>
    </row>
    <row r="162" spans="1:4">
      <c r="A162" s="102" t="s">
        <v>409</v>
      </c>
      <c r="B162" s="102"/>
      <c r="C162" s="102"/>
      <c r="D162" s="102"/>
    </row>
    <row r="163" spans="1:4">
      <c r="A163" s="102" t="s">
        <v>169</v>
      </c>
      <c r="B163" s="102"/>
      <c r="C163" s="102"/>
      <c r="D163" s="102"/>
    </row>
    <row r="164" spans="1:4">
      <c r="A164" s="102" t="s">
        <v>172</v>
      </c>
      <c r="B164" s="102"/>
      <c r="C164" s="102"/>
      <c r="D164" s="102"/>
    </row>
    <row r="165" spans="1:4">
      <c r="A165" s="102" t="s">
        <v>173</v>
      </c>
      <c r="B165" s="102"/>
      <c r="C165" s="102"/>
      <c r="D165" s="102"/>
    </row>
    <row r="166" spans="1:4">
      <c r="A166" s="102" t="s">
        <v>175</v>
      </c>
      <c r="B166" s="102"/>
      <c r="C166" s="102"/>
      <c r="D166" s="102"/>
    </row>
    <row r="167" spans="1:4">
      <c r="A167" s="102" t="s">
        <v>177</v>
      </c>
      <c r="B167" s="102"/>
      <c r="C167" s="102"/>
      <c r="D167" s="102"/>
    </row>
    <row r="168" spans="1:4">
      <c r="A168" s="102" t="s">
        <v>179</v>
      </c>
      <c r="B168" s="102"/>
      <c r="C168" s="102"/>
      <c r="D168" s="102"/>
    </row>
    <row r="169" spans="1:4">
      <c r="A169" s="102" t="s">
        <v>412</v>
      </c>
      <c r="B169" s="102"/>
      <c r="C169" s="102"/>
      <c r="D169" s="102"/>
    </row>
    <row r="170" spans="1:4">
      <c r="A170" s="102" t="s">
        <v>180</v>
      </c>
      <c r="B170" s="102"/>
      <c r="C170" s="102"/>
      <c r="D170" s="102"/>
    </row>
    <row r="171" spans="1:4">
      <c r="A171" s="102" t="s">
        <v>181</v>
      </c>
      <c r="B171" s="102"/>
      <c r="C171" s="102"/>
      <c r="D171" s="102"/>
    </row>
    <row r="172" spans="1:4">
      <c r="A172" s="102" t="s">
        <v>414</v>
      </c>
      <c r="B172" s="102"/>
      <c r="C172" s="102"/>
      <c r="D172" s="102"/>
    </row>
    <row r="173" spans="1:4">
      <c r="A173" s="102" t="s">
        <v>416</v>
      </c>
      <c r="B173" s="102"/>
      <c r="C173" s="102"/>
      <c r="D173" s="102"/>
    </row>
    <row r="174" spans="1:4">
      <c r="A174" s="102" t="s">
        <v>418</v>
      </c>
      <c r="B174" s="102"/>
      <c r="C174" s="102"/>
      <c r="D174" s="102"/>
    </row>
    <row r="175" spans="1:4">
      <c r="A175" s="102" t="s">
        <v>183</v>
      </c>
      <c r="B175" s="102"/>
      <c r="C175" s="102"/>
      <c r="D175" s="102"/>
    </row>
    <row r="176" spans="1:4">
      <c r="A176" s="102" t="s">
        <v>258</v>
      </c>
      <c r="B176" s="102"/>
      <c r="C176" s="102"/>
      <c r="D176" s="102"/>
    </row>
    <row r="177" spans="1:4">
      <c r="A177" s="102" t="s">
        <v>420</v>
      </c>
      <c r="B177" s="102"/>
      <c r="C177" s="102"/>
      <c r="D177" s="102"/>
    </row>
    <row r="178" spans="1:4">
      <c r="A178" s="102" t="s">
        <v>422</v>
      </c>
      <c r="B178" s="102"/>
      <c r="C178" s="102"/>
      <c r="D178" s="102"/>
    </row>
    <row r="179" spans="1:4">
      <c r="A179" s="102" t="s">
        <v>186</v>
      </c>
      <c r="B179" s="102"/>
      <c r="C179" s="102"/>
      <c r="D179" s="102"/>
    </row>
    <row r="180" spans="1:4">
      <c r="A180" s="102" t="s">
        <v>188</v>
      </c>
      <c r="B180" s="102"/>
      <c r="C180" s="102"/>
      <c r="D180" s="102"/>
    </row>
    <row r="181" spans="1:4">
      <c r="A181" s="102" t="s">
        <v>424</v>
      </c>
      <c r="B181" s="102"/>
      <c r="C181" s="102"/>
      <c r="D181" s="102"/>
    </row>
    <row r="182" spans="1:4">
      <c r="A182" s="102" t="s">
        <v>190</v>
      </c>
      <c r="B182" s="102"/>
      <c r="C182" s="102"/>
      <c r="D182" s="102"/>
    </row>
    <row r="183" spans="1:4">
      <c r="A183" s="102" t="s">
        <v>257</v>
      </c>
      <c r="B183" s="102"/>
      <c r="C183" s="102"/>
      <c r="D183" s="102"/>
    </row>
    <row r="184" spans="1:4">
      <c r="A184" s="102" t="s">
        <v>193</v>
      </c>
      <c r="B184" s="102"/>
      <c r="C184" s="102"/>
      <c r="D184" s="102"/>
    </row>
    <row r="185" spans="1:4">
      <c r="A185" s="102" t="s">
        <v>195</v>
      </c>
      <c r="B185" s="102"/>
      <c r="C185" s="102"/>
      <c r="D185" s="102"/>
    </row>
    <row r="186" spans="1:4">
      <c r="A186" s="102" t="s">
        <v>426</v>
      </c>
      <c r="B186" s="102"/>
      <c r="C186" s="102"/>
      <c r="D186" s="102"/>
    </row>
    <row r="187" spans="1:4">
      <c r="A187" s="102" t="s">
        <v>197</v>
      </c>
      <c r="B187" s="102"/>
      <c r="C187" s="102"/>
      <c r="D187" s="102"/>
    </row>
    <row r="188" spans="1:4">
      <c r="A188" s="102" t="s">
        <v>200</v>
      </c>
      <c r="B188" s="102"/>
      <c r="C188" s="102"/>
      <c r="D188" s="102"/>
    </row>
    <row r="189" spans="1:4">
      <c r="A189" s="102" t="s">
        <v>428</v>
      </c>
      <c r="B189" s="102"/>
      <c r="C189" s="102"/>
      <c r="D189" s="102"/>
    </row>
    <row r="190" spans="1:4">
      <c r="A190" s="102" t="s">
        <v>201</v>
      </c>
      <c r="B190" s="102"/>
      <c r="C190" s="102"/>
      <c r="D190" s="102"/>
    </row>
  </sheetData>
  <sheetProtection algorithmName="SHA-512" hashValue="EU+FjdKeOg40LRjIDWt3HpArzCjd08xLa4i+B86qxAThkn6zCZTaFXkfiVq2KVB7Mfl7W4vtwyOTyqN3YDDu+A==" saltValue="ICABpvl+ktTlURfV7hMG/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59C09D71F62A4184FA555EDFA261C6" ma:contentTypeVersion="19" ma:contentTypeDescription="Create a new document." ma:contentTypeScope="" ma:versionID="7fe82ca93eaabb8821e05d66944d0a51">
  <xsd:schema xmlns:xsd="http://www.w3.org/2001/XMLSchema" xmlns:xs="http://www.w3.org/2001/XMLSchema" xmlns:p="http://schemas.microsoft.com/office/2006/metadata/properties" xmlns:ns2="db4d808c-dd03-4f65-9687-209cd906b8cc" xmlns:ns3="849a5f8a-f3d3-4336-8c39-6ee8b669a6ed" targetNamespace="http://schemas.microsoft.com/office/2006/metadata/properties" ma:root="true" ma:fieldsID="a051949c70839f6ea2d761e7fb57bbff" ns2:_="" ns3:_="">
    <xsd:import namespace="db4d808c-dd03-4f65-9687-209cd906b8cc"/>
    <xsd:import namespace="849a5f8a-f3d3-4336-8c39-6ee8b669a6e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d808c-dd03-4f65-9687-209cd906b8c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2807d68-4e5c-415f-ab54-d7e61a7e01b0}" ma:internalName="TaxCatchAll" ma:showField="CatchAllData" ma:web="db4d808c-dd03-4f65-9687-209cd906b8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a5f8a-f3d3-4336-8c39-6ee8b669a6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188adf42-1355-42f9-9826-18a80102f8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49a5f8a-f3d3-4336-8c39-6ee8b669a6ed">
      <Terms xmlns="http://schemas.microsoft.com/office/infopath/2007/PartnerControls"/>
    </lcf76f155ced4ddcb4097134ff3c332f>
    <TaxCatchAll xmlns="db4d808c-dd03-4f65-9687-209cd906b8cc" xsi:nil="true"/>
  </documentManagement>
</p:properties>
</file>

<file path=customXml/itemProps1.xml><?xml version="1.0" encoding="utf-8"?>
<ds:datastoreItem xmlns:ds="http://schemas.openxmlformats.org/officeDocument/2006/customXml" ds:itemID="{54D12CC3-D079-4C4D-BF67-049819DE6B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AED810-A660-408C-B792-0EE7B1D944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4d808c-dd03-4f65-9687-209cd906b8cc"/>
    <ds:schemaRef ds:uri="849a5f8a-f3d3-4336-8c39-6ee8b669a6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39A394-17A2-4CDE-B274-51CBA36F95B4}">
  <ds:schemaRefs>
    <ds:schemaRef ds:uri="http://schemas.microsoft.com/office/2006/metadata/properties"/>
    <ds:schemaRef ds:uri="http://schemas.microsoft.com/office/infopath/2007/PartnerControls"/>
    <ds:schemaRef ds:uri="849a5f8a-f3d3-4336-8c39-6ee8b669a6ed"/>
    <ds:schemaRef ds:uri="db4d808c-dd03-4f65-9687-209cd906b8c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SPECIES</vt:lpstr>
      <vt:lpstr>TWK 2006</vt:lpstr>
      <vt:lpstr>Sheet2</vt:lpstr>
      <vt:lpstr>Sheet1</vt:lpstr>
      <vt:lpstr>LIST</vt:lpstr>
      <vt:lpstr>Moderate</vt:lpstr>
      <vt:lpstr>SPECIES!Print_Area</vt:lpstr>
      <vt:lpstr>SPECIES!Print_Titles</vt:lpstr>
      <vt:lpstr>Strong</vt:lpstr>
      <vt:lpstr>Weak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Sally-Ann</dc:creator>
  <cp:lastModifiedBy>Julian Forbes-Laird</cp:lastModifiedBy>
  <cp:lastPrinted>2020-09-15T10:04:33Z</cp:lastPrinted>
  <dcterms:created xsi:type="dcterms:W3CDTF">2020-06-02T08:43:02Z</dcterms:created>
  <dcterms:modified xsi:type="dcterms:W3CDTF">2025-08-01T14:23:05Z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0x010100F359C09D71F62A4184FA555EDFA261C6</vt:lpwstr>
  </property>
  <property fmtid="{D5CDD505-2E9C-101B-9397-08002B2CF9AE}" pid="3" name="MediaServiceImageTags">
    <vt:lpwstr/>
  </property>
</Properties>
</file>